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216 (1.03.18)" sheetId="1" r:id="rId1"/>
  </sheets>
  <definedNames>
    <definedName name="_xlnm.Print_Area" localSheetId="0">'216 (1.03.18)'!$A$2:$X$276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2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<sst xmlns="http://schemas.openxmlformats.org/spreadsheetml/2006/main" count="636" uniqueCount="224">
  <si>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</si>
  <si>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</si>
  <si>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</si>
  <si>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</si>
  <si>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</si>
  <si>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</si>
  <si>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</si>
  <si>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</si>
  <si>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</si>
  <si>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</si>
  <si>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</si>
  <si>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</si>
  <si>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</si>
  <si>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</si>
  <si>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</si>
  <si>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</si>
  <si>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</si>
  <si>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</si>
  <si>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</si>
  <si>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</si>
  <si>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</si>
  <si>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</si>
  <si>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</si>
  <si>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</si>
  <si>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</si>
  <si>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</si>
  <si>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</si>
  <si>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</si>
  <si>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</si>
  <si>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</si>
  <si>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</si>
  <si>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</si>
  <si>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</si>
  <si>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</si>
  <si>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всего</t>
  </si>
  <si>
    <t>подпись</t>
  </si>
  <si>
    <t>руб. (с точностью до второго десятичного знака)</t>
  </si>
  <si>
    <t>1.4. Общая балансовая стоимость недвижимого государственного (муниципального) имущества на дату составления Плана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</si>
  <si>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</si>
  <si>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</si>
  <si>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</si>
  <si>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№ п/п</t>
  </si>
  <si>
    <t>Сумма, тыс. руб.</t>
  </si>
  <si>
    <t>Нефинансовые активы, всего:</t>
  </si>
  <si>
    <t>1.1.</t>
  </si>
  <si>
    <t>недвижимое имущество, всего;</t>
  </si>
  <si>
    <t>в том числе: остаточная стоимость</t>
  </si>
  <si>
    <t>1.2.</t>
  </si>
  <si>
    <t>особо ценное движимое имущество, всего:</t>
  </si>
  <si>
    <t>2.1.</t>
  </si>
  <si>
    <t>денежные средства учреждения, всего</t>
  </si>
  <si>
    <t>денежные средства учреждения на счетах</t>
  </si>
  <si>
    <t>2.2.</t>
  </si>
  <si>
    <t>денежные средства учреждения, размещенные на депозиты в кредитной организации</t>
  </si>
  <si>
    <t>2.3.</t>
  </si>
  <si>
    <t>иные финансовые инструменты</t>
  </si>
  <si>
    <t>2.4.</t>
  </si>
  <si>
    <t>2.5.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</si>
  <si>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</si>
  <si>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</si>
  <si>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</si>
  <si>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</si>
  <si>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</si>
  <si>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</si>
  <si>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</si>
  <si>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</si>
  <si>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</si>
  <si>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</si>
  <si>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</si>
  <si>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</si>
  <si>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</si>
  <si>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</si>
  <si>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пд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</si>
  <si>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</si>
  <si>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</si>
  <si>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</si>
  <si>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</si>
  <si>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</si>
  <si>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</si>
  <si>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</si>
  <si>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</si>
  <si>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</si>
  <si>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</si>
  <si>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</si>
  <si>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</si>
  <si>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: выплаты персоналу всего:</t>
  </si>
  <si>
    <t>210</t>
  </si>
  <si>
    <t>из них: оплата труда и начисления на выплаты по оплате труда</t>
  </si>
  <si>
    <t>211</t>
  </si>
  <si>
    <t>в том числе: заработная плата</t>
  </si>
  <si>
    <t>212</t>
  </si>
  <si>
    <t>213</t>
  </si>
  <si>
    <t>214</t>
  </si>
  <si>
    <t>социальные и иные выплаты населению, всего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</si>
  <si>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</si>
  <si>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</si>
  <si>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</si>
  <si>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</si>
  <si>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</si>
  <si>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 всего</t>
  </si>
  <si>
    <t>250</t>
  </si>
  <si>
    <t>расходы на закупку товаров, работ, услуг, всего</t>
  </si>
  <si>
    <t>260</t>
  </si>
  <si>
    <t xml:space="preserve">в том числе:  </t>
  </si>
  <si>
    <t>261</t>
  </si>
  <si>
    <t>262</t>
  </si>
  <si>
    <t>арендная плата за пользование имуществом, работы, услуг по содержанию имущества</t>
  </si>
  <si>
    <t>263</t>
  </si>
  <si>
    <t>264</t>
  </si>
  <si>
    <t>265</t>
  </si>
  <si>
    <t>266</t>
  </si>
  <si>
    <t>267</t>
  </si>
  <si>
    <t>300</t>
  </si>
  <si>
    <t>из них: увеличение остатков средств</t>
  </si>
  <si>
    <t>310</t>
  </si>
  <si>
    <t>прочие</t>
  </si>
  <si>
    <t>320</t>
  </si>
  <si>
    <t>Выбытие финансовых активов, всего</t>
  </si>
  <si>
    <t>400</t>
  </si>
  <si>
    <t>из них: уменьшение остатков</t>
  </si>
  <si>
    <t>410</t>
  </si>
  <si>
    <t>прочие выбытия</t>
  </si>
  <si>
    <t>420</t>
  </si>
  <si>
    <t>Остаток на начало года</t>
  </si>
  <si>
    <t>500</t>
  </si>
  <si>
    <t>Остаток на конец года</t>
  </si>
  <si>
    <t>600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</si>
  <si>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</si>
  <si>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</si>
  <si>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</si>
  <si>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</si>
  <si>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</si>
  <si>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</si>
  <si>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</si>
  <si>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</si>
  <si>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</si>
  <si>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</si>
  <si>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</si>
  <si>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</si>
  <si>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Приложение 2</t>
  </si>
  <si>
    <t>Сумма, руб.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</si>
  <si>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</si>
  <si>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</si>
  <si>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</si>
  <si>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</si>
  <si>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</si>
  <si>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</si>
  <si>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</si>
  <si>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</si>
  <si>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</si>
  <si>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</si>
  <si>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</si>
  <si>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</si>
  <si>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</si>
  <si>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субсидии, предоставляемые в соответствии с абзацем вторым пункта 78.1 Бюджетного кодекса Российской Федерации*</t>
  </si>
  <si>
    <t>транспортные услуги</t>
  </si>
  <si>
    <t>в том числе питание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</si>
  <si>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</si>
  <si>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</si>
  <si>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</si>
  <si>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родительская плата за присмотр и уход за детьми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</si>
  <si>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</si>
  <si>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</t>
  </si>
  <si>
    <t>доходы, получаемые в виде арендной либо иной платы за передачу и возмездное пользование государственного и муниципального имущества</t>
  </si>
  <si>
    <t>поступления от иной приносящей доход деятельности</t>
  </si>
  <si>
    <t>Директор МКУ "ЦБ УО Ленинского района г. Саратова"</t>
  </si>
  <si>
    <t>Е.С. Мирошникова</t>
  </si>
  <si>
    <t>дебиторская задолженность по доходам</t>
  </si>
  <si>
    <t>дебиторская задолженность по расходам</t>
  </si>
  <si>
    <t>кредиторская задолженность</t>
  </si>
  <si>
    <t>268</t>
  </si>
  <si>
    <t>Поступление финансовых активов, всего: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</si>
  <si>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</si>
  <si>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</si>
  <si>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</si>
  <si>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Сведения о средствах, поступающих во временное распоряжение учреждения на ___________20___ г.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</si>
  <si>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</si>
  <si>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</si>
  <si>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Основными видами деятельности Учреждения являются: реализация основной общеобразовательной программы дошкольного образования; реализация дополнительных образовательных программ и оказание дополнительных образовательных услуг при исполнении муниципального задания.</t>
  </si>
  <si>
    <t>Основными целями деятельности Учреждения являются:  создание благоприятных условий для интеллектуального, личностного и физического развития воспитанников; формирование у воспитанников адекватной современному уровню знаний и уровню образовательной программы картины мира; воспитание гражданственности, трудолюбия, уважения к правам и свободам человека; формирование здорового образа жизни; создание условий для осуществления охраны и укрепления здоровья воспитанников; обеспечение комплексной социальной, психолого-медико-педагогической помощи; обеспечение познавательно-речевого, социально-личностного, художественно эстетического и физического развития детей.</t>
  </si>
  <si>
    <t>Е.Н.Синтина</t>
  </si>
  <si>
    <t>Муниципальное дошкольное образовательное учреждение "Детский сад № 216" Ленинского района г.Саратова</t>
  </si>
  <si>
    <t>МДОУ "Детский сад № 216" Ленинского района г.Саратова</t>
  </si>
  <si>
    <t>410064, г.Саратов, ул.им. Лебедева-Кумача В.И., 72 В</t>
  </si>
  <si>
    <t>1) Занятия в спортивной секции "Каратэ"</t>
  </si>
  <si>
    <t>2) Занятия в танцевальном кружке</t>
  </si>
  <si>
    <t>3) Занятия с учителем-логопедом по программам.</t>
  </si>
  <si>
    <t>Заведующий МДОУ "Детский сад № 216"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</si>
  <si>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</si>
  <si>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из них: уплата налога на имущество и земельного налога</t>
  </si>
  <si>
    <t>231</t>
  </si>
  <si>
    <t>уплата прочих налогов, сборов</t>
  </si>
  <si>
    <t>232</t>
  </si>
  <si>
    <t>уплата иных платежей</t>
  </si>
  <si>
    <t>233</t>
  </si>
  <si>
    <t>Погашение кредиторской задолженности прошлых лет по расходам  на выполнение муниципальных заданий муниципальными боджетными и автономными учреждениями</t>
  </si>
  <si>
    <t>прочие расходы</t>
  </si>
  <si>
    <t>269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</si>
  <si>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</si>
  <si>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</si>
  <si>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</si>
  <si>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</si>
  <si>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</si>
  <si>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</si>
  <si>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</si>
  <si>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</si>
  <si>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</si>
  <si>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на 2018 г. очередной финансовый год</t>
  </si>
  <si>
    <t>на 2019 г. 1-ый год планового периода</t>
  </si>
  <si>
    <t>на 2020 г. 2-ый год планового периода</t>
  </si>
  <si>
    <r>
      <t xml:space="preserve">II. Показатели финансового состояния учреждения на  1 января 2018 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</si>
  <si>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субсидия на финансовое обеспечение выполнения муниципального задания (в рамках муниципальной программы "Развитие образования в муниципальном образовании "Город Саратов" на 2017-2020 годы")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</si>
  <si>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</si>
  <si>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</si>
  <si>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План финансово-хозяйственной деятельности муниципального дошкольного общеобразовательного учреждения на 2018 год и плановый период 2019 и 2020 годов</t>
  </si>
  <si>
    <t>III.II.  Показатели по поступлениям  и выплатам  учреждения на     2019 г.</t>
  </si>
  <si>
    <t>III.III.  Показатели по поступлениям  и выплатам  учреждения на      2020 г.</t>
  </si>
  <si>
    <t>2018 г.</t>
  </si>
  <si>
    <t>2018      г.</t>
  </si>
  <si>
    <t>III.I.  Показатели по поступлениям  и выплатам  учреждения на       1.03.2018 г.</t>
  </si>
  <si>
    <t>"   1   "</t>
  </si>
  <si>
    <t>марта</t>
  </si>
  <si>
    <t>1 марта</t>
  </si>
  <si>
    <t>Показатели выплат по расходам на закупку товаров, работ, услуг учреждения на       1.03.2018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</si>
</sst>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14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1"/>
    </xf>
    <xf numFmtId="49" fontId="14" fillId="34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justify" vertical="top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62" fillId="0" borderId="0" xfId="0" applyFont="1" applyFill="1" applyAlignment="1">
      <alignment horizontal="right" wrapText="1"/>
    </xf>
    <xf numFmtId="0" fontId="16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0" fontId="7" fillId="35" borderId="0" xfId="0" applyFont="1" applyFill="1" applyAlignment="1">
      <alignment wrapText="1"/>
    </xf>
    <xf numFmtId="4" fontId="7" fillId="0" borderId="16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14" fillId="0" borderId="21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22" fillId="0" borderId="13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7" fillId="35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E282"/>
  <sheetViews>
    <sheetView tabSelected="1" zoomScale="70" zoomScaleNormal="70" zoomScalePageLayoutView="0" workbookViewId="0" topLeftCell="K243">
      <selection activeCell="A250" sqref="A250:W281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6" width="22.25390625" style="1" customWidth="1"/>
    <col min="17" max="17" width="18.875" style="1" customWidth="1"/>
    <col min="18" max="18" width="18.75390625" style="1" customWidth="1"/>
    <col min="19" max="19" width="17.75390625" style="1" customWidth="1"/>
    <col min="20" max="20" width="21.125" style="1" customWidth="1"/>
    <col min="21" max="21" width="18.875" style="1" customWidth="1"/>
    <col min="22" max="22" width="19.00390625" style="1" hidden="1" customWidth="1"/>
    <col min="23" max="23" width="24.75390625" style="1" hidden="1" customWidth="1"/>
    <col min="24" max="24" width="17.00390625" style="1" customWidth="1"/>
    <col min="25" max="25" width="25.00390625" style="1" customWidth="1"/>
    <col min="26" max="26" width="9.125" style="1" customWidth="1"/>
    <col min="27" max="27" width="19.125" style="1" customWidth="1"/>
    <col min="28" max="16384" width="9.125" style="1" customWidth="1"/>
  </cols>
  <sheetData>
    <row r="1" ht="12.75"/>
    <row r="2" spans="13:25" ht="12.75"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ht="20.25">
      <c r="A3" s="108"/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3" customFormat="1" ht="20.25">
      <c r="A4" s="207"/>
      <c r="B4" s="207"/>
      <c r="C4" s="207"/>
      <c r="D4" s="207"/>
      <c r="E4" s="207"/>
      <c r="F4" s="207"/>
      <c r="G4" s="207"/>
      <c r="H4" s="207"/>
      <c r="I4" s="111"/>
      <c r="J4" s="15"/>
      <c r="K4" s="15"/>
      <c r="L4" s="15"/>
      <c r="M4" s="16"/>
      <c r="N4" s="16"/>
      <c r="O4" s="16"/>
      <c r="P4" s="16"/>
      <c r="Q4" s="16"/>
      <c r="R4" s="16"/>
      <c r="S4" s="203" t="s">
        <v>4</v>
      </c>
      <c r="T4" s="203"/>
      <c r="U4" s="203"/>
      <c r="V4" s="203"/>
      <c r="W4" s="203"/>
      <c r="X4" s="203"/>
      <c r="Y4" s="203"/>
    </row>
    <row r="5" spans="1:25" s="3" customFormat="1" ht="18.75" customHeight="1">
      <c r="A5" s="208"/>
      <c r="B5" s="208"/>
      <c r="C5" s="208"/>
      <c r="D5" s="208"/>
      <c r="E5" s="208"/>
      <c r="F5" s="208"/>
      <c r="G5" s="208"/>
      <c r="H5" s="208"/>
      <c r="I5" s="208"/>
      <c r="J5" s="15"/>
      <c r="K5" s="15"/>
      <c r="L5" s="15"/>
      <c r="M5" s="17"/>
      <c r="N5" s="17"/>
      <c r="O5" s="17"/>
      <c r="P5" s="17"/>
      <c r="Q5" s="17"/>
      <c r="R5" s="17"/>
      <c r="S5" s="204"/>
      <c r="T5" s="204"/>
      <c r="U5" s="204"/>
      <c r="V5" s="204"/>
      <c r="W5" s="204"/>
      <c r="X5" s="204"/>
      <c r="Y5" s="204"/>
    </row>
    <row r="6" spans="1:25" ht="6.75" customHeight="1">
      <c r="A6" s="208"/>
      <c r="B6" s="208"/>
      <c r="C6" s="208"/>
      <c r="D6" s="208"/>
      <c r="E6" s="208"/>
      <c r="F6" s="208"/>
      <c r="G6" s="208"/>
      <c r="H6" s="208"/>
      <c r="I6" s="208"/>
      <c r="M6" s="17"/>
      <c r="N6" s="17"/>
      <c r="O6" s="17"/>
      <c r="P6" s="17"/>
      <c r="Q6" s="17"/>
      <c r="R6" s="17"/>
      <c r="S6" s="204"/>
      <c r="T6" s="204"/>
      <c r="U6" s="204"/>
      <c r="V6" s="204"/>
      <c r="W6" s="204"/>
      <c r="X6" s="204"/>
      <c r="Y6" s="204"/>
    </row>
    <row r="7" spans="1:25" s="19" customFormat="1" ht="24" customHeight="1">
      <c r="A7" s="208"/>
      <c r="B7" s="208"/>
      <c r="C7" s="208"/>
      <c r="D7" s="208"/>
      <c r="E7" s="208"/>
      <c r="F7" s="208"/>
      <c r="G7" s="208"/>
      <c r="H7" s="208"/>
      <c r="I7" s="208"/>
      <c r="J7" s="18"/>
      <c r="K7" s="18"/>
      <c r="L7" s="18"/>
      <c r="M7" s="17"/>
      <c r="N7" s="17"/>
      <c r="O7" s="17"/>
      <c r="P7" s="17"/>
      <c r="Q7" s="17"/>
      <c r="R7" s="17"/>
      <c r="S7" s="205" t="s">
        <v>187</v>
      </c>
      <c r="T7" s="205"/>
      <c r="U7" s="205"/>
      <c r="V7" s="205"/>
      <c r="W7" s="205"/>
      <c r="X7" s="205"/>
      <c r="Y7" s="205"/>
    </row>
    <row r="8" spans="1:25" s="19" customFormat="1" ht="40.5" customHeight="1">
      <c r="A8" s="111"/>
      <c r="B8" s="111"/>
      <c r="C8" s="111"/>
      <c r="D8" s="111"/>
      <c r="E8" s="111"/>
      <c r="F8" s="111"/>
      <c r="G8" s="111"/>
      <c r="H8" s="111"/>
      <c r="I8" s="112"/>
      <c r="J8" s="18"/>
      <c r="K8" s="18"/>
      <c r="L8" s="18"/>
      <c r="M8" s="20"/>
      <c r="N8" s="20"/>
      <c r="O8" s="20"/>
      <c r="P8" s="20"/>
      <c r="Q8" s="20"/>
      <c r="R8" s="20"/>
      <c r="S8" s="206" t="s">
        <v>5</v>
      </c>
      <c r="T8" s="206"/>
      <c r="U8" s="206"/>
      <c r="V8" s="206"/>
      <c r="W8" s="206"/>
      <c r="X8" s="206"/>
      <c r="Y8" s="206"/>
    </row>
    <row r="9" spans="1:25" ht="23.25">
      <c r="A9" s="207"/>
      <c r="B9" s="207"/>
      <c r="C9" s="207"/>
      <c r="D9" s="111"/>
      <c r="E9" s="209"/>
      <c r="F9" s="209"/>
      <c r="G9" s="209"/>
      <c r="H9" s="209"/>
      <c r="I9" s="6"/>
      <c r="M9" s="197"/>
      <c r="N9" s="197"/>
      <c r="O9" s="197"/>
      <c r="P9" s="197"/>
      <c r="Q9" s="7"/>
      <c r="R9" s="7"/>
      <c r="S9" s="21"/>
      <c r="T9" s="198" t="s">
        <v>180</v>
      </c>
      <c r="U9" s="198"/>
      <c r="V9" s="198"/>
      <c r="W9" s="198"/>
      <c r="X9" s="198"/>
      <c r="Y9" s="198"/>
    </row>
    <row r="10" spans="1:25" ht="20.25">
      <c r="A10" s="114"/>
      <c r="B10" s="114"/>
      <c r="C10" s="114"/>
      <c r="D10" s="111"/>
      <c r="E10" s="111"/>
      <c r="F10" s="111"/>
      <c r="G10" s="111"/>
      <c r="H10" s="111"/>
      <c r="I10" s="6"/>
      <c r="M10" s="199"/>
      <c r="N10" s="199"/>
      <c r="O10" s="199"/>
      <c r="P10" s="199"/>
      <c r="Q10" s="22"/>
      <c r="R10" s="22"/>
      <c r="S10" s="23" t="s">
        <v>35</v>
      </c>
      <c r="T10" s="200" t="s">
        <v>6</v>
      </c>
      <c r="U10" s="200"/>
      <c r="V10" s="200"/>
      <c r="W10" s="200"/>
      <c r="X10" s="200"/>
      <c r="Y10" s="200"/>
    </row>
    <row r="11" spans="1:25" ht="20.25">
      <c r="A11" s="207"/>
      <c r="B11" s="207"/>
      <c r="C11" s="111"/>
      <c r="D11" s="113"/>
      <c r="E11" s="111"/>
      <c r="F11" s="111"/>
      <c r="G11" s="111"/>
      <c r="H11" s="111"/>
      <c r="I11" s="115"/>
      <c r="M11" s="104"/>
      <c r="N11" s="25"/>
      <c r="O11" s="25"/>
      <c r="P11" s="26"/>
      <c r="Q11" s="26"/>
      <c r="R11" s="26"/>
      <c r="S11" s="195" t="s">
        <v>222</v>
      </c>
      <c r="T11" s="195"/>
      <c r="U11" s="23"/>
      <c r="V11" s="23"/>
      <c r="W11" s="23"/>
      <c r="X11" s="23"/>
      <c r="Y11" s="27" t="s">
        <v>218</v>
      </c>
    </row>
    <row r="12" spans="1:25" ht="18.75">
      <c r="A12" s="28"/>
      <c r="B12" s="28"/>
      <c r="C12" s="28"/>
      <c r="M12" s="29"/>
      <c r="N12" s="30"/>
      <c r="O12" s="30"/>
      <c r="P12" s="26"/>
      <c r="Q12" s="26"/>
      <c r="R12" s="26"/>
      <c r="S12" s="26"/>
      <c r="T12" s="26"/>
      <c r="U12" s="26"/>
      <c r="V12" s="26"/>
      <c r="W12" s="26"/>
      <c r="X12" s="26"/>
      <c r="Y12" s="31"/>
    </row>
    <row r="13" spans="1:29" s="35" customFormat="1" ht="36.75" customHeight="1">
      <c r="A13" s="196" t="s">
        <v>214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32"/>
      <c r="Z13" s="32"/>
      <c r="AA13" s="32"/>
      <c r="AB13" s="33"/>
      <c r="AC13" s="34"/>
    </row>
    <row r="14" spans="1:25" s="37" customFormat="1" ht="26.25" customHeight="1">
      <c r="A14" s="36"/>
      <c r="B14" s="36"/>
      <c r="C14" s="36"/>
      <c r="D14" s="36"/>
      <c r="K14" s="210" t="s">
        <v>220</v>
      </c>
      <c r="L14" s="210"/>
      <c r="M14" s="211" t="s">
        <v>221</v>
      </c>
      <c r="N14" s="211"/>
      <c r="O14" s="119"/>
      <c r="P14" s="120" t="s">
        <v>217</v>
      </c>
      <c r="R14" s="39"/>
      <c r="S14" s="40"/>
      <c r="U14" s="41"/>
      <c r="V14" s="41"/>
      <c r="W14" s="41"/>
      <c r="X14" s="41" t="s">
        <v>0</v>
      </c>
      <c r="Y14" s="42"/>
    </row>
    <row r="15" spans="3:25" ht="15" customHeight="1">
      <c r="C15" s="24"/>
      <c r="D15" s="38"/>
      <c r="E15" s="38"/>
      <c r="F15" s="24"/>
      <c r="G15" s="43"/>
      <c r="H15" s="15"/>
      <c r="I15" s="15"/>
      <c r="J15" s="15"/>
      <c r="K15" s="15"/>
      <c r="L15" s="15"/>
      <c r="N15" s="44"/>
      <c r="O15" s="44"/>
      <c r="P15" s="7"/>
      <c r="Q15" s="7"/>
      <c r="R15" s="7"/>
      <c r="S15" s="30"/>
      <c r="T15" s="10"/>
      <c r="U15" s="10"/>
      <c r="V15" s="10"/>
      <c r="W15" s="10"/>
      <c r="X15" s="45"/>
      <c r="Y15" s="92"/>
    </row>
    <row r="16" spans="1:25" s="12" customFormat="1" ht="22.5">
      <c r="A16" s="182" t="s">
        <v>7</v>
      </c>
      <c r="B16" s="182"/>
      <c r="C16" s="182"/>
      <c r="D16" s="193" t="s">
        <v>181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1" t="s">
        <v>1</v>
      </c>
      <c r="Y16" s="13">
        <v>6453042610</v>
      </c>
    </row>
    <row r="17" spans="1:25" s="19" customFormat="1" ht="16.5" customHeight="1">
      <c r="A17" s="9"/>
      <c r="B17" s="9"/>
      <c r="C17" s="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1"/>
      <c r="P17" s="101"/>
      <c r="Q17" s="101"/>
      <c r="R17" s="101"/>
      <c r="S17" s="101"/>
      <c r="T17" s="96"/>
      <c r="U17" s="97"/>
      <c r="V17" s="97"/>
      <c r="W17" s="97"/>
      <c r="X17" s="190" t="s">
        <v>3</v>
      </c>
      <c r="Y17" s="191">
        <v>645301001</v>
      </c>
    </row>
    <row r="18" spans="1:25" s="12" customFormat="1" ht="20.25" customHeight="1">
      <c r="A18" s="182" t="s">
        <v>8</v>
      </c>
      <c r="B18" s="182"/>
      <c r="C18" s="182"/>
      <c r="D18" s="193" t="s">
        <v>182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02"/>
      <c r="X18" s="190"/>
      <c r="Y18" s="192"/>
    </row>
    <row r="19" spans="1:25" s="19" customFormat="1" ht="19.5" customHeight="1">
      <c r="A19" s="89"/>
      <c r="B19" s="89"/>
      <c r="C19" s="8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1"/>
      <c r="P19" s="101"/>
      <c r="Q19" s="101"/>
      <c r="R19" s="101"/>
      <c r="S19" s="103"/>
      <c r="T19" s="97"/>
      <c r="U19" s="97"/>
      <c r="V19" s="97"/>
      <c r="W19" s="97"/>
      <c r="X19" s="49"/>
      <c r="Y19" s="194"/>
    </row>
    <row r="20" spans="1:25" ht="24" customHeight="1">
      <c r="A20" s="182" t="s">
        <v>2</v>
      </c>
      <c r="B20" s="182"/>
      <c r="C20" s="182"/>
      <c r="D20" s="193" t="s">
        <v>183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98"/>
      <c r="W20" s="99"/>
      <c r="X20" s="10"/>
      <c r="Y20" s="194"/>
    </row>
    <row r="21" spans="1:25" s="19" customFormat="1" ht="18.75">
      <c r="A21" s="38"/>
      <c r="B21" s="38"/>
      <c r="C21" s="38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7"/>
      <c r="P21" s="47"/>
      <c r="Q21" s="47"/>
      <c r="R21" s="47"/>
      <c r="S21" s="48"/>
      <c r="T21" s="51"/>
      <c r="U21" s="51"/>
      <c r="V21" s="51"/>
      <c r="W21" s="51"/>
      <c r="Y21" s="186"/>
    </row>
    <row r="22" spans="1:25" s="12" customFormat="1" ht="25.5" customHeight="1">
      <c r="A22" s="182" t="s">
        <v>9</v>
      </c>
      <c r="B22" s="182"/>
      <c r="C22" s="182"/>
      <c r="D22" s="187" t="s">
        <v>176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47"/>
      <c r="Y22" s="186"/>
    </row>
    <row r="23" spans="1:25" s="12" customFormat="1" ht="31.5" customHeight="1">
      <c r="A23" s="182"/>
      <c r="B23" s="182"/>
      <c r="C23" s="182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50"/>
      <c r="Y23" s="186"/>
    </row>
    <row r="24" spans="1:25" s="19" customFormat="1" ht="18.75">
      <c r="A24" s="38"/>
      <c r="B24" s="38"/>
      <c r="C24" s="38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8"/>
      <c r="T24" s="51"/>
      <c r="U24" s="51"/>
      <c r="V24" s="51"/>
      <c r="W24" s="51"/>
      <c r="Y24" s="189"/>
    </row>
    <row r="25" spans="1:25" s="12" customFormat="1" ht="38.25" customHeight="1">
      <c r="A25" s="182" t="s">
        <v>10</v>
      </c>
      <c r="B25" s="182"/>
      <c r="C25" s="182"/>
      <c r="D25" s="187" t="s">
        <v>177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90"/>
      <c r="Y25" s="189"/>
    </row>
    <row r="26" spans="1:25" s="12" customFormat="1" ht="38.25" customHeight="1">
      <c r="A26" s="182"/>
      <c r="B26" s="182"/>
      <c r="C26" s="182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91"/>
      <c r="Y26" s="189"/>
    </row>
    <row r="27" spans="1:25" s="19" customFormat="1" ht="18.75">
      <c r="A27" s="38"/>
      <c r="B27" s="38"/>
      <c r="C27" s="3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7"/>
      <c r="P27" s="47"/>
      <c r="Q27" s="47"/>
      <c r="R27" s="47"/>
      <c r="S27" s="48"/>
      <c r="T27" s="51"/>
      <c r="U27" s="51"/>
      <c r="V27" s="51"/>
      <c r="W27" s="51"/>
      <c r="Y27" s="181"/>
    </row>
    <row r="28" spans="1:25" ht="18.75">
      <c r="A28" s="182" t="s">
        <v>11</v>
      </c>
      <c r="B28" s="182"/>
      <c r="C28" s="182"/>
      <c r="D28" s="183" t="s">
        <v>36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52" t="s">
        <v>12</v>
      </c>
      <c r="Y28" s="181"/>
    </row>
    <row r="29" spans="4:25" ht="15.75"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53"/>
      <c r="U29" s="53"/>
      <c r="V29" s="53"/>
      <c r="W29" s="53"/>
      <c r="X29" s="52" t="s">
        <v>13</v>
      </c>
      <c r="Y29" s="54"/>
    </row>
    <row r="30" ht="12.75"/>
    <row r="31" spans="1:25" s="3" customFormat="1" ht="20.25">
      <c r="A31" s="185" t="s">
        <v>32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</row>
    <row r="32" ht="12.75"/>
    <row r="33" spans="1:25" s="3" customFormat="1" ht="18.75">
      <c r="A33" s="185" t="s">
        <v>29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s="3" customFormat="1" ht="18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</row>
    <row r="35" spans="1:31" s="3" customFormat="1" ht="75.75" customHeight="1">
      <c r="A35" s="178" t="s">
        <v>179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93"/>
      <c r="AA35" s="93"/>
      <c r="AB35" s="93"/>
      <c r="AC35" s="93"/>
      <c r="AD35" s="4"/>
      <c r="AE35" s="4"/>
    </row>
    <row r="36" spans="1:31" s="3" customFormat="1" ht="30.75" customHeight="1">
      <c r="A36" s="179" t="s">
        <v>30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4"/>
      <c r="AA36" s="4"/>
      <c r="AB36" s="4"/>
      <c r="AC36" s="4"/>
      <c r="AD36" s="4"/>
      <c r="AE36" s="4"/>
    </row>
    <row r="37" spans="1:31" s="3" customFormat="1" ht="33.75" customHeight="1">
      <c r="A37" s="178" t="s">
        <v>178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93"/>
      <c r="AA37" s="93"/>
      <c r="AB37" s="93"/>
      <c r="AC37" s="93"/>
      <c r="AD37" s="4"/>
      <c r="AE37" s="4"/>
    </row>
    <row r="38" spans="1:31" s="3" customFormat="1" ht="27" customHeight="1">
      <c r="A38" s="179" t="s">
        <v>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4"/>
      <c r="AA38" s="4"/>
      <c r="AB38" s="4"/>
      <c r="AC38" s="4"/>
      <c r="AD38" s="4"/>
      <c r="AE38" s="4"/>
    </row>
    <row r="39" spans="1:30" s="3" customFormat="1" ht="18.75" customHeight="1">
      <c r="A39" s="180" t="s">
        <v>184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93"/>
      <c r="AA39" s="93"/>
      <c r="AB39" s="93"/>
      <c r="AC39" s="4"/>
      <c r="AD39" s="4"/>
    </row>
    <row r="40" spans="1:30" s="3" customFormat="1" ht="18.75" customHeight="1">
      <c r="A40" s="173" t="s">
        <v>185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93"/>
      <c r="AA40" s="93"/>
      <c r="AB40" s="93"/>
      <c r="AC40" s="4"/>
      <c r="AD40" s="4"/>
    </row>
    <row r="41" spans="1:30" s="3" customFormat="1" ht="18.75" customHeight="1">
      <c r="A41" s="173" t="s">
        <v>186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93"/>
      <c r="AA41" s="93"/>
      <c r="AB41" s="93"/>
      <c r="AC41" s="4"/>
      <c r="AD41" s="4"/>
    </row>
    <row r="42" spans="1:31" s="3" customFormat="1" ht="22.5" customHeight="1">
      <c r="A42" s="167" t="s">
        <v>37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74"/>
      <c r="Y42" s="94">
        <v>20843705.31</v>
      </c>
      <c r="Z42" s="4"/>
      <c r="AA42" s="4"/>
      <c r="AB42" s="4"/>
      <c r="AC42" s="4"/>
      <c r="AD42" s="4"/>
      <c r="AE42" s="4"/>
    </row>
    <row r="43" spans="1:30" s="3" customFormat="1" ht="23.25" customHeight="1">
      <c r="A43" s="168" t="s">
        <v>38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4"/>
      <c r="AA43" s="4"/>
      <c r="AB43" s="4"/>
      <c r="AC43" s="4"/>
      <c r="AD43" s="4"/>
    </row>
    <row r="44" spans="1:30" s="3" customFormat="1" ht="25.5" customHeight="1">
      <c r="A44" s="169" t="s">
        <v>15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1"/>
      <c r="Y44" s="95">
        <v>11661541.11</v>
      </c>
      <c r="Z44" s="4"/>
      <c r="AA44" s="4"/>
      <c r="AB44" s="4"/>
      <c r="AC44" s="4"/>
      <c r="AD44" s="4"/>
    </row>
    <row r="45" spans="1:25" ht="24" customHeight="1">
      <c r="A45" s="175" t="s">
        <v>14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  <c r="Y45" s="55">
        <v>0</v>
      </c>
    </row>
    <row r="46" spans="1:25" ht="30" customHeight="1">
      <c r="A46" s="175" t="s">
        <v>24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7"/>
      <c r="Y46" s="55">
        <v>0</v>
      </c>
    </row>
    <row r="47" spans="1:25" ht="30" customHeight="1">
      <c r="A47" s="167" t="s">
        <v>39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18">
        <v>4229956.02</v>
      </c>
    </row>
    <row r="48" spans="1:25" ht="30" customHeight="1">
      <c r="A48" s="168" t="s">
        <v>16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spans="1:25" ht="20.25">
      <c r="A49" s="169" t="s">
        <v>40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1"/>
      <c r="Y49" s="55">
        <v>3770150.18</v>
      </c>
    </row>
    <row r="50" ht="47.25" customHeight="1"/>
    <row r="51" spans="1:25" s="3" customFormat="1" ht="18.75">
      <c r="A51" s="172" t="s">
        <v>210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  <row r="52" spans="1:25" s="3" customFormat="1" ht="18.7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1:13" s="19" customFormat="1" ht="11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25" ht="37.5" customHeight="1">
      <c r="A54" s="56" t="s">
        <v>41</v>
      </c>
      <c r="B54" s="166" t="s">
        <v>17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 t="s">
        <v>42</v>
      </c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</row>
    <row r="55" spans="1:25" ht="26.25" customHeight="1">
      <c r="A55" s="56">
        <v>1</v>
      </c>
      <c r="B55" s="166">
        <v>2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>
        <v>3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</row>
    <row r="56" spans="1:25" ht="18.75" customHeight="1">
      <c r="A56" s="57">
        <v>1</v>
      </c>
      <c r="B56" s="161" t="s">
        <v>43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26">
        <v>12864.35</v>
      </c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s="59" customFormat="1" ht="18.75">
      <c r="A57" s="57"/>
      <c r="B57" s="123" t="s">
        <v>18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8.75" customHeight="1">
      <c r="A58" s="57" t="s">
        <v>44</v>
      </c>
      <c r="B58" s="146" t="s">
        <v>45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26">
        <v>11661.54</v>
      </c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22.5" customHeight="1">
      <c r="A59" s="57"/>
      <c r="B59" s="146" t="s">
        <v>46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26">
        <v>2724.83</v>
      </c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8.75" customHeight="1">
      <c r="A60" s="57" t="s">
        <v>47</v>
      </c>
      <c r="B60" s="165" t="s">
        <v>48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26">
        <v>3770.15</v>
      </c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33.75" customHeight="1">
      <c r="A61" s="57"/>
      <c r="B61" s="165" t="s">
        <v>46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26">
        <v>498.32</v>
      </c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s="59" customFormat="1" ht="18.75" customHeight="1">
      <c r="A62" s="57">
        <v>2</v>
      </c>
      <c r="B62" s="161" t="s">
        <v>33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26">
        <v>-11266.92</v>
      </c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8.75" customHeight="1">
      <c r="A63" s="57"/>
      <c r="B63" s="146" t="s">
        <v>18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8.75" customHeight="1">
      <c r="A64" s="57" t="s">
        <v>49</v>
      </c>
      <c r="B64" s="146" t="s">
        <v>50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26">
        <v>508.2</v>
      </c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8.75" customHeight="1">
      <c r="A65" s="57"/>
      <c r="B65" s="146" t="s">
        <v>16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8.75" customHeight="1">
      <c r="A66" s="57"/>
      <c r="B66" s="146" t="s">
        <v>51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26">
        <v>508.2</v>
      </c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36.75" customHeight="1">
      <c r="A67" s="57" t="s">
        <v>52</v>
      </c>
      <c r="B67" s="146" t="s">
        <v>53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26">
        <v>0</v>
      </c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8.75" customHeight="1">
      <c r="A68" s="57" t="s">
        <v>54</v>
      </c>
      <c r="B68" s="146" t="s">
        <v>55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26">
        <v>-12405.32</v>
      </c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21.75" customHeight="1">
      <c r="A69" s="57" t="s">
        <v>56</v>
      </c>
      <c r="B69" s="161" t="s">
        <v>167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26">
        <v>372.4</v>
      </c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21" customHeight="1">
      <c r="A70" s="57" t="s">
        <v>57</v>
      </c>
      <c r="B70" s="161" t="s">
        <v>168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26">
        <v>257.79</v>
      </c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29.25" customHeight="1">
      <c r="A71" s="57">
        <v>3</v>
      </c>
      <c r="B71" s="161" t="s">
        <v>157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26">
        <v>652.52</v>
      </c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8.75" customHeight="1">
      <c r="A72" s="57"/>
      <c r="B72" s="146" t="s">
        <v>158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26">
        <v>0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8.75" customHeight="1">
      <c r="A73" s="57"/>
      <c r="B73" s="146" t="s">
        <v>169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26">
        <v>652.52</v>
      </c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:25" ht="18.75" customHeight="1">
      <c r="A74" s="57"/>
      <c r="B74" s="162" t="s">
        <v>159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127">
        <v>74.1</v>
      </c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28"/>
    </row>
    <row r="75" spans="1:25" ht="55.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ht="12.75"/>
    <row r="77" spans="1:30" ht="20.25" customHeight="1">
      <c r="A77" s="201" t="s">
        <v>219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117"/>
      <c r="AA77" s="117"/>
      <c r="AB77" s="117"/>
      <c r="AC77" s="117"/>
      <c r="AD77" s="117"/>
    </row>
    <row r="78" spans="20:25" ht="12.75">
      <c r="T78" s="159"/>
      <c r="U78" s="159"/>
      <c r="V78" s="159"/>
      <c r="W78" s="159"/>
      <c r="X78" s="159"/>
      <c r="Y78" s="159"/>
    </row>
    <row r="79" spans="1:25" s="62" customFormat="1" ht="18.75" customHeight="1">
      <c r="A79" s="123" t="s">
        <v>17</v>
      </c>
      <c r="B79" s="123"/>
      <c r="C79" s="123"/>
      <c r="D79" s="123"/>
      <c r="E79" s="123"/>
      <c r="F79" s="123"/>
      <c r="G79" s="123"/>
      <c r="H79" s="123"/>
      <c r="I79" s="123" t="s">
        <v>58</v>
      </c>
      <c r="J79" s="123" t="s">
        <v>59</v>
      </c>
      <c r="K79" s="123"/>
      <c r="L79" s="123"/>
      <c r="M79" s="154" t="s">
        <v>60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6"/>
    </row>
    <row r="80" spans="1:25" s="62" customFormat="1" ht="22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 t="s">
        <v>34</v>
      </c>
      <c r="N80" s="129" t="s">
        <v>16</v>
      </c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30"/>
    </row>
    <row r="81" spans="1:25" s="62" customFormat="1" ht="91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 t="s">
        <v>211</v>
      </c>
      <c r="O81" s="123" t="s">
        <v>212</v>
      </c>
      <c r="P81" s="123" t="s">
        <v>154</v>
      </c>
      <c r="Q81" s="123"/>
      <c r="R81" s="123" t="s">
        <v>61</v>
      </c>
      <c r="S81" s="123" t="s">
        <v>62</v>
      </c>
      <c r="T81" s="123" t="s">
        <v>63</v>
      </c>
      <c r="U81" s="123"/>
      <c r="V81" s="123"/>
      <c r="W81" s="123"/>
      <c r="X81" s="123"/>
      <c r="Y81" s="123"/>
    </row>
    <row r="82" spans="1:25" s="62" customFormat="1" ht="243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05" t="s">
        <v>188</v>
      </c>
      <c r="Q82" s="106" t="s">
        <v>195</v>
      </c>
      <c r="R82" s="123"/>
      <c r="S82" s="123"/>
      <c r="T82" s="58" t="s">
        <v>160</v>
      </c>
      <c r="U82" s="58" t="s">
        <v>161</v>
      </c>
      <c r="V82" s="58" t="s">
        <v>162</v>
      </c>
      <c r="W82" s="58" t="s">
        <v>163</v>
      </c>
      <c r="X82" s="58" t="s">
        <v>164</v>
      </c>
      <c r="Y82" s="58" t="s">
        <v>64</v>
      </c>
    </row>
    <row r="83" spans="1:25" s="62" customFormat="1" ht="22.5" customHeight="1">
      <c r="A83" s="157">
        <v>1</v>
      </c>
      <c r="B83" s="157"/>
      <c r="C83" s="157"/>
      <c r="D83" s="157"/>
      <c r="E83" s="157"/>
      <c r="F83" s="157"/>
      <c r="G83" s="157"/>
      <c r="H83" s="157"/>
      <c r="I83" s="63">
        <v>2</v>
      </c>
      <c r="J83" s="157">
        <v>3</v>
      </c>
      <c r="K83" s="157"/>
      <c r="L83" s="157"/>
      <c r="M83" s="63">
        <v>4</v>
      </c>
      <c r="N83" s="63">
        <v>5</v>
      </c>
      <c r="O83" s="110" t="s">
        <v>213</v>
      </c>
      <c r="P83" s="63">
        <v>6</v>
      </c>
      <c r="Q83" s="63">
        <v>7</v>
      </c>
      <c r="R83" s="63">
        <v>8</v>
      </c>
      <c r="S83" s="63">
        <v>9</v>
      </c>
      <c r="T83" s="63">
        <v>10</v>
      </c>
      <c r="U83" s="63">
        <v>11</v>
      </c>
      <c r="V83" s="63">
        <v>12</v>
      </c>
      <c r="W83" s="63">
        <v>13</v>
      </c>
      <c r="X83" s="63">
        <v>12</v>
      </c>
      <c r="Y83" s="63">
        <v>13</v>
      </c>
    </row>
    <row r="84" spans="1:27" s="66" customFormat="1" ht="22.5">
      <c r="A84" s="152" t="s">
        <v>65</v>
      </c>
      <c r="B84" s="152"/>
      <c r="C84" s="152"/>
      <c r="D84" s="152"/>
      <c r="E84" s="152"/>
      <c r="F84" s="152"/>
      <c r="G84" s="152"/>
      <c r="H84" s="152"/>
      <c r="I84" s="64" t="s">
        <v>66</v>
      </c>
      <c r="J84" s="153" t="s">
        <v>67</v>
      </c>
      <c r="K84" s="153"/>
      <c r="L84" s="153"/>
      <c r="M84" s="122">
        <f>M85+M86+M87+M88+M89+M90+M91</f>
        <v>22042854.65</v>
      </c>
      <c r="N84" s="65">
        <f>N92-N135-N129</f>
        <v>17042955</v>
      </c>
      <c r="O84" s="65">
        <f>O92-O135-O129</f>
        <v>0</v>
      </c>
      <c r="P84" s="65">
        <f>P89</f>
        <v>135968</v>
      </c>
      <c r="Q84" s="65">
        <f>Q89</f>
        <v>49441.65</v>
      </c>
      <c r="R84" s="65">
        <f>R89</f>
        <v>0</v>
      </c>
      <c r="S84" s="122">
        <f aca="true" t="shared" si="0" ref="S84:Y84">S86</f>
        <v>0</v>
      </c>
      <c r="T84" s="122">
        <f>T86</f>
        <v>4814490</v>
      </c>
      <c r="U84" s="122">
        <f t="shared" si="0"/>
        <v>0</v>
      </c>
      <c r="V84" s="122">
        <f t="shared" si="0"/>
        <v>0</v>
      </c>
      <c r="W84" s="122">
        <f t="shared" si="0"/>
        <v>0</v>
      </c>
      <c r="X84" s="122">
        <f t="shared" si="0"/>
        <v>0</v>
      </c>
      <c r="Y84" s="122">
        <f t="shared" si="0"/>
        <v>0</v>
      </c>
      <c r="AA84" s="107">
        <f>M84+M135+M129</f>
        <v>22548401.23</v>
      </c>
    </row>
    <row r="85" spans="1:27" s="66" customFormat="1" ht="20.25" customHeight="1">
      <c r="A85" s="146" t="s">
        <v>68</v>
      </c>
      <c r="B85" s="146"/>
      <c r="C85" s="146"/>
      <c r="D85" s="146"/>
      <c r="E85" s="146"/>
      <c r="F85" s="146"/>
      <c r="G85" s="146"/>
      <c r="H85" s="146"/>
      <c r="I85" s="67" t="s">
        <v>69</v>
      </c>
      <c r="J85" s="151" t="s">
        <v>67</v>
      </c>
      <c r="K85" s="151"/>
      <c r="L85" s="151"/>
      <c r="M85" s="69">
        <f>X85</f>
        <v>0</v>
      </c>
      <c r="N85" s="69" t="s">
        <v>67</v>
      </c>
      <c r="O85" s="69" t="s">
        <v>67</v>
      </c>
      <c r="P85" s="69" t="s">
        <v>67</v>
      </c>
      <c r="Q85" s="69" t="s">
        <v>67</v>
      </c>
      <c r="R85" s="69" t="s">
        <v>67</v>
      </c>
      <c r="S85" s="69" t="s">
        <v>67</v>
      </c>
      <c r="T85" s="69"/>
      <c r="U85" s="69"/>
      <c r="V85" s="69"/>
      <c r="W85" s="69"/>
      <c r="X85" s="69"/>
      <c r="Y85" s="69" t="s">
        <v>67</v>
      </c>
      <c r="AA85" s="107">
        <f>AA84-M92</f>
        <v>0</v>
      </c>
    </row>
    <row r="86" spans="1:26" s="70" customFormat="1" ht="18.75" customHeight="1">
      <c r="A86" s="146" t="s">
        <v>70</v>
      </c>
      <c r="B86" s="146"/>
      <c r="C86" s="146"/>
      <c r="D86" s="146"/>
      <c r="E86" s="146"/>
      <c r="F86" s="146"/>
      <c r="G86" s="146"/>
      <c r="H86" s="146"/>
      <c r="I86" s="67" t="s">
        <v>71</v>
      </c>
      <c r="J86" s="151" t="s">
        <v>67</v>
      </c>
      <c r="K86" s="151"/>
      <c r="L86" s="151"/>
      <c r="M86" s="69">
        <f>U86+T86+V86+X86+N86</f>
        <v>21857445</v>
      </c>
      <c r="N86" s="69">
        <f>N92-N129-N135</f>
        <v>17042955</v>
      </c>
      <c r="O86" s="5"/>
      <c r="P86" s="69" t="s">
        <v>67</v>
      </c>
      <c r="Q86" s="69" t="s">
        <v>67</v>
      </c>
      <c r="R86" s="69" t="s">
        <v>67</v>
      </c>
      <c r="S86" s="68">
        <f>S92</f>
        <v>0</v>
      </c>
      <c r="T86" s="68">
        <f aca="true" t="shared" si="1" ref="T86:Y86">T92-T135</f>
        <v>4814490</v>
      </c>
      <c r="U86" s="68">
        <f t="shared" si="1"/>
        <v>0</v>
      </c>
      <c r="V86" s="68">
        <f t="shared" si="1"/>
        <v>0</v>
      </c>
      <c r="W86" s="68">
        <f t="shared" si="1"/>
        <v>0</v>
      </c>
      <c r="X86" s="68">
        <f t="shared" si="1"/>
        <v>0</v>
      </c>
      <c r="Y86" s="68">
        <f t="shared" si="1"/>
        <v>0</v>
      </c>
      <c r="Z86" s="70" t="s">
        <v>72</v>
      </c>
    </row>
    <row r="87" spans="1:25" s="71" customFormat="1" ht="18.75">
      <c r="A87" s="146" t="s">
        <v>73</v>
      </c>
      <c r="B87" s="146"/>
      <c r="C87" s="146"/>
      <c r="D87" s="146"/>
      <c r="E87" s="146"/>
      <c r="F87" s="146"/>
      <c r="G87" s="146"/>
      <c r="H87" s="146"/>
      <c r="I87" s="67" t="s">
        <v>74</v>
      </c>
      <c r="J87" s="151" t="s">
        <v>67</v>
      </c>
      <c r="K87" s="151"/>
      <c r="L87" s="151"/>
      <c r="M87" s="69">
        <f>X87</f>
        <v>0</v>
      </c>
      <c r="N87" s="69" t="s">
        <v>67</v>
      </c>
      <c r="O87" s="69" t="s">
        <v>67</v>
      </c>
      <c r="P87" s="69" t="s">
        <v>67</v>
      </c>
      <c r="Q87" s="69" t="s">
        <v>67</v>
      </c>
      <c r="R87" s="69" t="s">
        <v>67</v>
      </c>
      <c r="S87" s="69" t="s">
        <v>67</v>
      </c>
      <c r="T87" s="68"/>
      <c r="U87" s="68"/>
      <c r="V87" s="68"/>
      <c r="W87" s="68"/>
      <c r="X87" s="68"/>
      <c r="Y87" s="69" t="s">
        <v>67</v>
      </c>
    </row>
    <row r="88" spans="1:27" s="3" customFormat="1" ht="68.25" customHeight="1">
      <c r="A88" s="146" t="s">
        <v>75</v>
      </c>
      <c r="B88" s="146"/>
      <c r="C88" s="146"/>
      <c r="D88" s="146"/>
      <c r="E88" s="146"/>
      <c r="F88" s="146"/>
      <c r="G88" s="146"/>
      <c r="H88" s="146"/>
      <c r="I88" s="67" t="s">
        <v>76</v>
      </c>
      <c r="J88" s="151" t="s">
        <v>67</v>
      </c>
      <c r="K88" s="151"/>
      <c r="L88" s="151"/>
      <c r="M88" s="69">
        <f>X88</f>
        <v>0</v>
      </c>
      <c r="N88" s="69" t="s">
        <v>67</v>
      </c>
      <c r="O88" s="69" t="s">
        <v>67</v>
      </c>
      <c r="P88" s="69" t="s">
        <v>67</v>
      </c>
      <c r="Q88" s="69" t="s">
        <v>67</v>
      </c>
      <c r="R88" s="69" t="s">
        <v>67</v>
      </c>
      <c r="S88" s="69" t="s">
        <v>67</v>
      </c>
      <c r="T88" s="68"/>
      <c r="U88" s="68"/>
      <c r="V88" s="68"/>
      <c r="W88" s="68"/>
      <c r="X88" s="68"/>
      <c r="Y88" s="69" t="s">
        <v>67</v>
      </c>
      <c r="AA88" s="116"/>
    </row>
    <row r="89" spans="1:27" s="3" customFormat="1" ht="18.75" customHeight="1">
      <c r="A89" s="146" t="s">
        <v>77</v>
      </c>
      <c r="B89" s="146"/>
      <c r="C89" s="146"/>
      <c r="D89" s="146"/>
      <c r="E89" s="146"/>
      <c r="F89" s="146"/>
      <c r="G89" s="146"/>
      <c r="H89" s="146"/>
      <c r="I89" s="67" t="s">
        <v>78</v>
      </c>
      <c r="J89" s="151" t="s">
        <v>67</v>
      </c>
      <c r="K89" s="151"/>
      <c r="L89" s="151"/>
      <c r="M89" s="69">
        <f>P89+Q89+R89</f>
        <v>185409.65</v>
      </c>
      <c r="N89" s="69" t="s">
        <v>67</v>
      </c>
      <c r="O89" s="69" t="s">
        <v>67</v>
      </c>
      <c r="P89" s="68">
        <f>P92</f>
        <v>135968</v>
      </c>
      <c r="Q89" s="68">
        <f>Q92</f>
        <v>49441.65</v>
      </c>
      <c r="R89" s="68">
        <f>R92</f>
        <v>0</v>
      </c>
      <c r="S89" s="68" t="s">
        <v>67</v>
      </c>
      <c r="T89" s="68" t="s">
        <v>67</v>
      </c>
      <c r="U89" s="68" t="s">
        <v>67</v>
      </c>
      <c r="V89" s="68" t="s">
        <v>67</v>
      </c>
      <c r="W89" s="68" t="s">
        <v>67</v>
      </c>
      <c r="X89" s="68" t="s">
        <v>67</v>
      </c>
      <c r="Y89" s="68" t="s">
        <v>67</v>
      </c>
      <c r="AA89" s="116"/>
    </row>
    <row r="90" spans="1:25" s="70" customFormat="1" ht="18.75" customHeight="1">
      <c r="A90" s="146" t="s">
        <v>79</v>
      </c>
      <c r="B90" s="146"/>
      <c r="C90" s="146"/>
      <c r="D90" s="146"/>
      <c r="E90" s="146"/>
      <c r="F90" s="146"/>
      <c r="G90" s="146"/>
      <c r="H90" s="146"/>
      <c r="I90" s="67" t="s">
        <v>80</v>
      </c>
      <c r="J90" s="151" t="s">
        <v>67</v>
      </c>
      <c r="K90" s="151"/>
      <c r="L90" s="151"/>
      <c r="M90" s="69">
        <f>X90</f>
        <v>0</v>
      </c>
      <c r="N90" s="69" t="s">
        <v>67</v>
      </c>
      <c r="O90" s="69" t="s">
        <v>67</v>
      </c>
      <c r="P90" s="69" t="s">
        <v>67</v>
      </c>
      <c r="Q90" s="69" t="s">
        <v>67</v>
      </c>
      <c r="R90" s="69" t="s">
        <v>67</v>
      </c>
      <c r="S90" s="68" t="s">
        <v>67</v>
      </c>
      <c r="T90" s="68"/>
      <c r="U90" s="68"/>
      <c r="V90" s="68"/>
      <c r="W90" s="68"/>
      <c r="X90" s="68"/>
      <c r="Y90" s="68"/>
    </row>
    <row r="91" spans="1:25" s="3" customFormat="1" ht="18.75">
      <c r="A91" s="146" t="s">
        <v>81</v>
      </c>
      <c r="B91" s="146"/>
      <c r="C91" s="146"/>
      <c r="D91" s="146"/>
      <c r="E91" s="146"/>
      <c r="F91" s="146"/>
      <c r="G91" s="146"/>
      <c r="H91" s="146"/>
      <c r="I91" s="67" t="s">
        <v>82</v>
      </c>
      <c r="J91" s="151" t="s">
        <v>67</v>
      </c>
      <c r="K91" s="151"/>
      <c r="L91" s="151"/>
      <c r="M91" s="69">
        <f>X91</f>
        <v>0</v>
      </c>
      <c r="N91" s="69" t="s">
        <v>67</v>
      </c>
      <c r="O91" s="69" t="s">
        <v>67</v>
      </c>
      <c r="P91" s="69" t="s">
        <v>67</v>
      </c>
      <c r="Q91" s="69" t="s">
        <v>67</v>
      </c>
      <c r="R91" s="69" t="s">
        <v>67</v>
      </c>
      <c r="S91" s="68" t="s">
        <v>67</v>
      </c>
      <c r="T91" s="68"/>
      <c r="U91" s="68"/>
      <c r="V91" s="68"/>
      <c r="W91" s="68"/>
      <c r="X91" s="68"/>
      <c r="Y91" s="68" t="s">
        <v>67</v>
      </c>
    </row>
    <row r="92" spans="1:25" ht="22.5">
      <c r="A92" s="152" t="s">
        <v>83</v>
      </c>
      <c r="B92" s="152"/>
      <c r="C92" s="152"/>
      <c r="D92" s="152"/>
      <c r="E92" s="152"/>
      <c r="F92" s="152"/>
      <c r="G92" s="152"/>
      <c r="H92" s="152"/>
      <c r="I92" s="64" t="s">
        <v>84</v>
      </c>
      <c r="J92" s="153" t="s">
        <v>67</v>
      </c>
      <c r="K92" s="153"/>
      <c r="L92" s="153"/>
      <c r="M92" s="65">
        <f aca="true" t="shared" si="2" ref="M92:Y92">M93+M98+M105+M117+M100</f>
        <v>22548401.23</v>
      </c>
      <c r="N92" s="65">
        <f>N93+N98+N105+N117+N100</f>
        <v>17196277.54</v>
      </c>
      <c r="O92" s="65">
        <f t="shared" si="2"/>
        <v>0</v>
      </c>
      <c r="P92" s="65">
        <f t="shared" si="2"/>
        <v>135968</v>
      </c>
      <c r="Q92" s="65">
        <f t="shared" si="2"/>
        <v>49441.65</v>
      </c>
      <c r="R92" s="65">
        <f t="shared" si="2"/>
        <v>0</v>
      </c>
      <c r="S92" s="65">
        <f t="shared" si="2"/>
        <v>0</v>
      </c>
      <c r="T92" s="65">
        <f t="shared" si="2"/>
        <v>5166714.04</v>
      </c>
      <c r="U92" s="65">
        <f t="shared" si="2"/>
        <v>0</v>
      </c>
      <c r="V92" s="65">
        <f t="shared" si="2"/>
        <v>0</v>
      </c>
      <c r="W92" s="65">
        <f t="shared" si="2"/>
        <v>0</v>
      </c>
      <c r="X92" s="65">
        <f t="shared" si="2"/>
        <v>0</v>
      </c>
      <c r="Y92" s="65">
        <f t="shared" si="2"/>
        <v>0</v>
      </c>
    </row>
    <row r="93" spans="1:25" ht="18.75">
      <c r="A93" s="145" t="s">
        <v>85</v>
      </c>
      <c r="B93" s="145"/>
      <c r="C93" s="145"/>
      <c r="D93" s="145"/>
      <c r="E93" s="145"/>
      <c r="F93" s="145"/>
      <c r="G93" s="145"/>
      <c r="H93" s="145"/>
      <c r="I93" s="72" t="s">
        <v>86</v>
      </c>
      <c r="J93" s="142">
        <v>100</v>
      </c>
      <c r="K93" s="142"/>
      <c r="L93" s="142"/>
      <c r="M93" s="73">
        <f>M94+M97</f>
        <v>14796243.48</v>
      </c>
      <c r="N93" s="73">
        <f aca="true" t="shared" si="3" ref="N93:Y93">N94+N97</f>
        <v>14796243.48</v>
      </c>
      <c r="O93" s="73">
        <f>O94+O97</f>
        <v>0</v>
      </c>
      <c r="P93" s="73">
        <f t="shared" si="3"/>
        <v>0</v>
      </c>
      <c r="Q93" s="73">
        <f t="shared" si="3"/>
        <v>0</v>
      </c>
      <c r="R93" s="73">
        <f t="shared" si="3"/>
        <v>0</v>
      </c>
      <c r="S93" s="73">
        <f t="shared" si="3"/>
        <v>0</v>
      </c>
      <c r="T93" s="73">
        <f t="shared" si="3"/>
        <v>0</v>
      </c>
      <c r="U93" s="73">
        <f>U94+U97</f>
        <v>0</v>
      </c>
      <c r="V93" s="73">
        <f>V94+V97</f>
        <v>0</v>
      </c>
      <c r="W93" s="73">
        <f>W94+W97</f>
        <v>0</v>
      </c>
      <c r="X93" s="73">
        <f>X94+X97</f>
        <v>0</v>
      </c>
      <c r="Y93" s="73">
        <f t="shared" si="3"/>
        <v>0</v>
      </c>
    </row>
    <row r="94" spans="1:25" ht="18.75">
      <c r="A94" s="146" t="s">
        <v>87</v>
      </c>
      <c r="B94" s="146"/>
      <c r="C94" s="146"/>
      <c r="D94" s="146"/>
      <c r="E94" s="146"/>
      <c r="F94" s="146"/>
      <c r="G94" s="146"/>
      <c r="H94" s="146"/>
      <c r="I94" s="67" t="s">
        <v>88</v>
      </c>
      <c r="J94" s="147">
        <v>110</v>
      </c>
      <c r="K94" s="147"/>
      <c r="L94" s="147"/>
      <c r="M94" s="74">
        <f>M95+M96</f>
        <v>14793843.48</v>
      </c>
      <c r="N94" s="74">
        <f aca="true" t="shared" si="4" ref="N94:Y94">N95+N96</f>
        <v>14793843.48</v>
      </c>
      <c r="O94" s="74">
        <f>O95+O96</f>
        <v>0</v>
      </c>
      <c r="P94" s="74">
        <f t="shared" si="4"/>
        <v>0</v>
      </c>
      <c r="Q94" s="74">
        <f t="shared" si="4"/>
        <v>0</v>
      </c>
      <c r="R94" s="74">
        <f t="shared" si="4"/>
        <v>0</v>
      </c>
      <c r="S94" s="74">
        <f t="shared" si="4"/>
        <v>0</v>
      </c>
      <c r="T94" s="74">
        <f t="shared" si="4"/>
        <v>0</v>
      </c>
      <c r="U94" s="74">
        <f>U95+U96</f>
        <v>0</v>
      </c>
      <c r="V94" s="74">
        <f>V95+V96</f>
        <v>0</v>
      </c>
      <c r="W94" s="74">
        <f>W95+W96</f>
        <v>0</v>
      </c>
      <c r="X94" s="74">
        <f>X95+X96</f>
        <v>0</v>
      </c>
      <c r="Y94" s="74">
        <f t="shared" si="4"/>
        <v>0</v>
      </c>
    </row>
    <row r="95" spans="1:25" ht="18.75">
      <c r="A95" s="146" t="s">
        <v>89</v>
      </c>
      <c r="B95" s="146"/>
      <c r="C95" s="146"/>
      <c r="D95" s="146"/>
      <c r="E95" s="146"/>
      <c r="F95" s="146"/>
      <c r="G95" s="146"/>
      <c r="H95" s="146"/>
      <c r="I95" s="67" t="s">
        <v>90</v>
      </c>
      <c r="J95" s="147">
        <v>111</v>
      </c>
      <c r="K95" s="147"/>
      <c r="L95" s="147"/>
      <c r="M95" s="74">
        <f>N95+P95+Q95+R95+S95+T95+U95+V95+W95+X95+O95</f>
        <v>11263577</v>
      </c>
      <c r="N95" s="68">
        <f>8480210+2381166+123414+189499+89288</f>
        <v>11263577</v>
      </c>
      <c r="O95" s="68"/>
      <c r="P95" s="68"/>
      <c r="Q95" s="68"/>
      <c r="R95" s="68"/>
      <c r="S95" s="75"/>
      <c r="T95" s="75"/>
      <c r="U95" s="75"/>
      <c r="V95" s="75"/>
      <c r="W95" s="75"/>
      <c r="X95" s="75"/>
      <c r="Y95" s="75"/>
    </row>
    <row r="96" spans="1:25" ht="18.75" customHeight="1">
      <c r="A96" s="146" t="s">
        <v>28</v>
      </c>
      <c r="B96" s="146"/>
      <c r="C96" s="146"/>
      <c r="D96" s="146"/>
      <c r="E96" s="146"/>
      <c r="F96" s="146"/>
      <c r="G96" s="146"/>
      <c r="H96" s="146"/>
      <c r="I96" s="67" t="s">
        <v>91</v>
      </c>
      <c r="J96" s="147">
        <v>119</v>
      </c>
      <c r="K96" s="147"/>
      <c r="L96" s="147"/>
      <c r="M96" s="74">
        <f>N96+P96+Q96+R96+S96+T96+U96+V96+W96+X96+O96</f>
        <v>3530266.48</v>
      </c>
      <c r="N96" s="68">
        <f>2561023+719112+37271+57229+26965+128666.48</f>
        <v>3530266.48</v>
      </c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5" ht="18.75" customHeight="1">
      <c r="A97" s="146" t="s">
        <v>25</v>
      </c>
      <c r="B97" s="146"/>
      <c r="C97" s="146"/>
      <c r="D97" s="146"/>
      <c r="E97" s="146"/>
      <c r="F97" s="146"/>
      <c r="G97" s="146"/>
      <c r="H97" s="146"/>
      <c r="I97" s="67" t="s">
        <v>92</v>
      </c>
      <c r="J97" s="147">
        <v>112</v>
      </c>
      <c r="K97" s="147"/>
      <c r="L97" s="147"/>
      <c r="M97" s="74">
        <f>N97+P97+Q97+R97+S97+T97+U97+V97+W97+X97+O97</f>
        <v>2400</v>
      </c>
      <c r="N97" s="68">
        <f>1800+600</f>
        <v>2400</v>
      </c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 spans="1:25" ht="18.75" customHeight="1">
      <c r="A98" s="145" t="s">
        <v>93</v>
      </c>
      <c r="B98" s="145"/>
      <c r="C98" s="145"/>
      <c r="D98" s="145"/>
      <c r="E98" s="145"/>
      <c r="F98" s="145"/>
      <c r="G98" s="145"/>
      <c r="H98" s="145"/>
      <c r="I98" s="72" t="s">
        <v>94</v>
      </c>
      <c r="J98" s="142">
        <v>300</v>
      </c>
      <c r="K98" s="142"/>
      <c r="L98" s="142"/>
      <c r="M98" s="73">
        <f>N98+P98+Q98+R98+S98+T98+U98+V98+W98+X98</f>
        <v>0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8.75">
      <c r="A99" s="146" t="s">
        <v>18</v>
      </c>
      <c r="B99" s="146"/>
      <c r="C99" s="146"/>
      <c r="D99" s="146"/>
      <c r="E99" s="146"/>
      <c r="F99" s="146"/>
      <c r="G99" s="146"/>
      <c r="H99" s="146"/>
      <c r="I99" s="76"/>
      <c r="J99" s="147"/>
      <c r="K99" s="147"/>
      <c r="L99" s="147"/>
      <c r="M99" s="74"/>
      <c r="N99" s="68"/>
      <c r="O99" s="68"/>
      <c r="P99" s="68"/>
      <c r="Q99" s="68"/>
      <c r="R99" s="68"/>
      <c r="S99" s="75"/>
      <c r="T99" s="75"/>
      <c r="U99" s="75"/>
      <c r="V99" s="75"/>
      <c r="W99" s="75"/>
      <c r="X99" s="75"/>
      <c r="Y99" s="75"/>
    </row>
    <row r="100" spans="1:25" ht="18.75" customHeight="1">
      <c r="A100" s="146" t="s">
        <v>95</v>
      </c>
      <c r="B100" s="146"/>
      <c r="C100" s="146"/>
      <c r="D100" s="146"/>
      <c r="E100" s="146"/>
      <c r="F100" s="146"/>
      <c r="G100" s="146"/>
      <c r="H100" s="146"/>
      <c r="I100" s="67" t="s">
        <v>96</v>
      </c>
      <c r="J100" s="147">
        <v>850</v>
      </c>
      <c r="K100" s="147"/>
      <c r="L100" s="147"/>
      <c r="M100" s="74">
        <f>M101+M102+M103</f>
        <v>208308</v>
      </c>
      <c r="N100" s="74">
        <f aca="true" t="shared" si="5" ref="N100:Y100">N101+N102+N103</f>
        <v>205308</v>
      </c>
      <c r="O100" s="74">
        <f>O101+O102+O103</f>
        <v>0</v>
      </c>
      <c r="P100" s="74">
        <f t="shared" si="5"/>
        <v>0</v>
      </c>
      <c r="Q100" s="74">
        <f t="shared" si="5"/>
        <v>0</v>
      </c>
      <c r="R100" s="74">
        <f t="shared" si="5"/>
        <v>0</v>
      </c>
      <c r="S100" s="74">
        <f t="shared" si="5"/>
        <v>0</v>
      </c>
      <c r="T100" s="74">
        <f t="shared" si="5"/>
        <v>3000</v>
      </c>
      <c r="U100" s="74">
        <f t="shared" si="5"/>
        <v>0</v>
      </c>
      <c r="V100" s="74">
        <f t="shared" si="5"/>
        <v>0</v>
      </c>
      <c r="W100" s="74">
        <f t="shared" si="5"/>
        <v>0</v>
      </c>
      <c r="X100" s="74">
        <f t="shared" si="5"/>
        <v>0</v>
      </c>
      <c r="Y100" s="74">
        <f t="shared" si="5"/>
        <v>0</v>
      </c>
    </row>
    <row r="101" spans="1:25" ht="18.75" customHeight="1">
      <c r="A101" s="146" t="s">
        <v>189</v>
      </c>
      <c r="B101" s="146"/>
      <c r="C101" s="146"/>
      <c r="D101" s="146"/>
      <c r="E101" s="146"/>
      <c r="F101" s="146"/>
      <c r="G101" s="146"/>
      <c r="H101" s="146"/>
      <c r="I101" s="67" t="s">
        <v>190</v>
      </c>
      <c r="J101" s="147">
        <v>851</v>
      </c>
      <c r="K101" s="147"/>
      <c r="L101" s="147"/>
      <c r="M101" s="74">
        <f>N101+P101+Q101+R101+S101+T101+U101+V101+W101+X101+O101</f>
        <v>205308</v>
      </c>
      <c r="N101" s="68">
        <f>67576+137732</f>
        <v>205308</v>
      </c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  <row r="102" spans="1:25" ht="18.75" customHeight="1">
      <c r="A102" s="146" t="s">
        <v>191</v>
      </c>
      <c r="B102" s="146"/>
      <c r="C102" s="146"/>
      <c r="D102" s="146"/>
      <c r="E102" s="146"/>
      <c r="F102" s="146"/>
      <c r="G102" s="146"/>
      <c r="H102" s="146"/>
      <c r="I102" s="67" t="s">
        <v>192</v>
      </c>
      <c r="J102" s="147">
        <v>852</v>
      </c>
      <c r="K102" s="147"/>
      <c r="L102" s="147"/>
      <c r="M102" s="74">
        <f>N102+P102+Q102+R102+S102+T102+U102+V102+W102+X102+O102</f>
        <v>0</v>
      </c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1:25" ht="18.75" customHeight="1">
      <c r="A103" s="146" t="s">
        <v>193</v>
      </c>
      <c r="B103" s="146"/>
      <c r="C103" s="146"/>
      <c r="D103" s="146"/>
      <c r="E103" s="146"/>
      <c r="F103" s="146"/>
      <c r="G103" s="146"/>
      <c r="H103" s="146"/>
      <c r="I103" s="67" t="s">
        <v>194</v>
      </c>
      <c r="J103" s="147">
        <v>853</v>
      </c>
      <c r="K103" s="147"/>
      <c r="L103" s="147"/>
      <c r="M103" s="74">
        <f>N103+P103+Q103+R103+S103+T103+U103+V103+W103+X103+O103</f>
        <v>3000</v>
      </c>
      <c r="N103" s="68"/>
      <c r="O103" s="68"/>
      <c r="P103" s="68"/>
      <c r="Q103" s="68"/>
      <c r="R103" s="68"/>
      <c r="S103" s="68"/>
      <c r="T103" s="68">
        <v>3000</v>
      </c>
      <c r="U103" s="68"/>
      <c r="V103" s="68"/>
      <c r="W103" s="68"/>
      <c r="X103" s="68"/>
      <c r="Y103" s="68"/>
    </row>
    <row r="104" spans="1:25" ht="18.75" customHeight="1">
      <c r="A104" s="146" t="s">
        <v>97</v>
      </c>
      <c r="B104" s="146"/>
      <c r="C104" s="146"/>
      <c r="D104" s="146"/>
      <c r="E104" s="146"/>
      <c r="F104" s="146"/>
      <c r="G104" s="146"/>
      <c r="H104" s="146"/>
      <c r="I104" s="67" t="s">
        <v>98</v>
      </c>
      <c r="J104" s="147"/>
      <c r="K104" s="147"/>
      <c r="L104" s="147"/>
      <c r="M104" s="74">
        <f>N104+P104+Q104+R104+S104+T104+U104+V104+W104+X104+O104</f>
        <v>0</v>
      </c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 spans="1:25" ht="38.25" customHeight="1">
      <c r="A105" s="145" t="s">
        <v>99</v>
      </c>
      <c r="B105" s="145"/>
      <c r="C105" s="145"/>
      <c r="D105" s="145"/>
      <c r="E105" s="145"/>
      <c r="F105" s="145"/>
      <c r="G105" s="145"/>
      <c r="H105" s="145"/>
      <c r="I105" s="77" t="s">
        <v>100</v>
      </c>
      <c r="J105" s="142">
        <v>240</v>
      </c>
      <c r="K105" s="142"/>
      <c r="L105" s="142"/>
      <c r="M105" s="79">
        <f aca="true" t="shared" si="6" ref="M105:Y105">M107+M108+M109+M110+M111+M112+M113+M114+M116</f>
        <v>49441.65</v>
      </c>
      <c r="N105" s="79">
        <f t="shared" si="6"/>
        <v>0</v>
      </c>
      <c r="O105" s="79">
        <f t="shared" si="6"/>
        <v>0</v>
      </c>
      <c r="P105" s="79">
        <f t="shared" si="6"/>
        <v>0</v>
      </c>
      <c r="Q105" s="79">
        <f t="shared" si="6"/>
        <v>49441.65</v>
      </c>
      <c r="R105" s="79">
        <f t="shared" si="6"/>
        <v>0</v>
      </c>
      <c r="S105" s="79">
        <f t="shared" si="6"/>
        <v>0</v>
      </c>
      <c r="T105" s="79">
        <f t="shared" si="6"/>
        <v>0</v>
      </c>
      <c r="U105" s="79">
        <f t="shared" si="6"/>
        <v>0</v>
      </c>
      <c r="V105" s="79">
        <f t="shared" si="6"/>
        <v>0</v>
      </c>
      <c r="W105" s="79">
        <f t="shared" si="6"/>
        <v>0</v>
      </c>
      <c r="X105" s="79">
        <f t="shared" si="6"/>
        <v>0</v>
      </c>
      <c r="Y105" s="79">
        <f t="shared" si="6"/>
        <v>0</v>
      </c>
    </row>
    <row r="106" spans="1:25" ht="18.75" customHeight="1">
      <c r="A106" s="146" t="s">
        <v>103</v>
      </c>
      <c r="B106" s="146"/>
      <c r="C106" s="146"/>
      <c r="D106" s="146"/>
      <c r="E106" s="146"/>
      <c r="F106" s="146"/>
      <c r="G106" s="146"/>
      <c r="H106" s="146"/>
      <c r="I106" s="67"/>
      <c r="J106" s="147"/>
      <c r="K106" s="147"/>
      <c r="L106" s="147"/>
      <c r="M106" s="69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</row>
    <row r="107" spans="1:25" ht="18.75" customHeight="1">
      <c r="A107" s="146" t="s">
        <v>19</v>
      </c>
      <c r="B107" s="146"/>
      <c r="C107" s="146"/>
      <c r="D107" s="146"/>
      <c r="E107" s="146"/>
      <c r="F107" s="146"/>
      <c r="G107" s="146"/>
      <c r="H107" s="146"/>
      <c r="I107" s="67" t="s">
        <v>198</v>
      </c>
      <c r="J107" s="147">
        <v>244</v>
      </c>
      <c r="K107" s="147"/>
      <c r="L107" s="147"/>
      <c r="M107" s="74">
        <f>N107+P107+Q107+R107+S107+T107+U107+V107+W107+X107+O107</f>
        <v>0</v>
      </c>
      <c r="N107" s="69"/>
      <c r="O107" s="69"/>
      <c r="P107" s="69"/>
      <c r="Q107" s="69"/>
      <c r="R107" s="68"/>
      <c r="S107" s="68"/>
      <c r="T107" s="68"/>
      <c r="U107" s="68"/>
      <c r="V107" s="68"/>
      <c r="W107" s="68"/>
      <c r="X107" s="68"/>
      <c r="Y107" s="68"/>
    </row>
    <row r="108" spans="1:25" ht="18.75" customHeight="1">
      <c r="A108" s="146" t="s">
        <v>155</v>
      </c>
      <c r="B108" s="146"/>
      <c r="C108" s="146"/>
      <c r="D108" s="146"/>
      <c r="E108" s="146"/>
      <c r="F108" s="146"/>
      <c r="G108" s="146"/>
      <c r="H108" s="146"/>
      <c r="I108" s="67" t="s">
        <v>199</v>
      </c>
      <c r="J108" s="147">
        <v>244</v>
      </c>
      <c r="K108" s="147"/>
      <c r="L108" s="147"/>
      <c r="M108" s="74">
        <f aca="true" t="shared" si="7" ref="M108:M116">N108+P108+Q108+R108+S108+T108+U108+V108+W108+X108+O108</f>
        <v>0</v>
      </c>
      <c r="N108" s="69"/>
      <c r="O108" s="69"/>
      <c r="P108" s="69"/>
      <c r="Q108" s="69"/>
      <c r="R108" s="68"/>
      <c r="S108" s="68"/>
      <c r="T108" s="68"/>
      <c r="U108" s="68"/>
      <c r="V108" s="68"/>
      <c r="W108" s="68"/>
      <c r="X108" s="68"/>
      <c r="Y108" s="68"/>
    </row>
    <row r="109" spans="1:25" ht="18.75" customHeight="1">
      <c r="A109" s="146" t="s">
        <v>20</v>
      </c>
      <c r="B109" s="146"/>
      <c r="C109" s="146"/>
      <c r="D109" s="146"/>
      <c r="E109" s="146"/>
      <c r="F109" s="146"/>
      <c r="G109" s="146"/>
      <c r="H109" s="146"/>
      <c r="I109" s="67" t="s">
        <v>200</v>
      </c>
      <c r="J109" s="147">
        <v>244</v>
      </c>
      <c r="K109" s="147"/>
      <c r="L109" s="147"/>
      <c r="M109" s="74">
        <f t="shared" si="7"/>
        <v>49441.65</v>
      </c>
      <c r="N109" s="69"/>
      <c r="O109" s="69"/>
      <c r="P109" s="69"/>
      <c r="Q109" s="69">
        <v>49441.65</v>
      </c>
      <c r="R109" s="68"/>
      <c r="S109" s="68"/>
      <c r="T109" s="68"/>
      <c r="U109" s="68"/>
      <c r="V109" s="68"/>
      <c r="W109" s="68"/>
      <c r="X109" s="68"/>
      <c r="Y109" s="68"/>
    </row>
    <row r="110" spans="1:25" ht="44.25" customHeight="1">
      <c r="A110" s="146" t="s">
        <v>106</v>
      </c>
      <c r="B110" s="146"/>
      <c r="C110" s="146"/>
      <c r="D110" s="146"/>
      <c r="E110" s="146"/>
      <c r="F110" s="146"/>
      <c r="G110" s="146"/>
      <c r="H110" s="146"/>
      <c r="I110" s="67" t="s">
        <v>201</v>
      </c>
      <c r="J110" s="147">
        <v>244</v>
      </c>
      <c r="K110" s="147"/>
      <c r="L110" s="147"/>
      <c r="M110" s="74">
        <f t="shared" si="7"/>
        <v>0</v>
      </c>
      <c r="N110" s="69"/>
      <c r="O110" s="69"/>
      <c r="P110" s="69"/>
      <c r="Q110" s="69"/>
      <c r="R110" s="68"/>
      <c r="S110" s="68"/>
      <c r="T110" s="68"/>
      <c r="U110" s="68"/>
      <c r="V110" s="68"/>
      <c r="W110" s="68"/>
      <c r="X110" s="68"/>
      <c r="Y110" s="68"/>
    </row>
    <row r="111" spans="1:25" ht="18.75" customHeight="1">
      <c r="A111" s="146" t="s">
        <v>26</v>
      </c>
      <c r="B111" s="146"/>
      <c r="C111" s="146"/>
      <c r="D111" s="146"/>
      <c r="E111" s="146"/>
      <c r="F111" s="146"/>
      <c r="G111" s="146"/>
      <c r="H111" s="146"/>
      <c r="I111" s="67" t="s">
        <v>202</v>
      </c>
      <c r="J111" s="147">
        <v>244</v>
      </c>
      <c r="K111" s="147"/>
      <c r="L111" s="147"/>
      <c r="M111" s="74">
        <f t="shared" si="7"/>
        <v>0</v>
      </c>
      <c r="N111" s="69"/>
      <c r="O111" s="69"/>
      <c r="P111" s="69"/>
      <c r="Q111" s="69"/>
      <c r="R111" s="68"/>
      <c r="S111" s="68"/>
      <c r="T111" s="68"/>
      <c r="U111" s="68"/>
      <c r="V111" s="68"/>
      <c r="W111" s="68"/>
      <c r="X111" s="68"/>
      <c r="Y111" s="68"/>
    </row>
    <row r="112" spans="1:25" ht="18.75" customHeight="1">
      <c r="A112" s="146" t="s">
        <v>27</v>
      </c>
      <c r="B112" s="146"/>
      <c r="C112" s="146"/>
      <c r="D112" s="146"/>
      <c r="E112" s="146"/>
      <c r="F112" s="146"/>
      <c r="G112" s="146"/>
      <c r="H112" s="146"/>
      <c r="I112" s="67" t="s">
        <v>203</v>
      </c>
      <c r="J112" s="147">
        <v>244</v>
      </c>
      <c r="K112" s="147"/>
      <c r="L112" s="147"/>
      <c r="M112" s="74">
        <f t="shared" si="7"/>
        <v>0</v>
      </c>
      <c r="N112" s="69"/>
      <c r="O112" s="69"/>
      <c r="P112" s="69"/>
      <c r="Q112" s="69"/>
      <c r="R112" s="68"/>
      <c r="S112" s="68"/>
      <c r="T112" s="68"/>
      <c r="U112" s="68"/>
      <c r="V112" s="68"/>
      <c r="W112" s="68"/>
      <c r="X112" s="68"/>
      <c r="Y112" s="68"/>
    </row>
    <row r="113" spans="1:25" ht="20.25" customHeight="1">
      <c r="A113" s="146" t="s">
        <v>21</v>
      </c>
      <c r="B113" s="146"/>
      <c r="C113" s="146"/>
      <c r="D113" s="146"/>
      <c r="E113" s="146"/>
      <c r="F113" s="146"/>
      <c r="G113" s="146"/>
      <c r="H113" s="146"/>
      <c r="I113" s="67" t="s">
        <v>204</v>
      </c>
      <c r="J113" s="147">
        <v>244</v>
      </c>
      <c r="K113" s="147"/>
      <c r="L113" s="147"/>
      <c r="M113" s="74">
        <f t="shared" si="7"/>
        <v>0</v>
      </c>
      <c r="N113" s="69"/>
      <c r="O113" s="69"/>
      <c r="P113" s="69"/>
      <c r="Q113" s="74"/>
      <c r="R113" s="68"/>
      <c r="S113" s="75"/>
      <c r="T113" s="68"/>
      <c r="U113" s="68"/>
      <c r="V113" s="75"/>
      <c r="W113" s="75"/>
      <c r="X113" s="75"/>
      <c r="Y113" s="68"/>
    </row>
    <row r="114" spans="1:25" ht="20.25" customHeight="1">
      <c r="A114" s="146" t="s">
        <v>22</v>
      </c>
      <c r="B114" s="146"/>
      <c r="C114" s="146"/>
      <c r="D114" s="146"/>
      <c r="E114" s="146"/>
      <c r="F114" s="146"/>
      <c r="G114" s="146"/>
      <c r="H114" s="146"/>
      <c r="I114" s="67" t="s">
        <v>205</v>
      </c>
      <c r="J114" s="147">
        <v>244</v>
      </c>
      <c r="K114" s="147"/>
      <c r="L114" s="147"/>
      <c r="M114" s="74">
        <f t="shared" si="7"/>
        <v>0</v>
      </c>
      <c r="N114" s="69"/>
      <c r="O114" s="69"/>
      <c r="P114" s="69"/>
      <c r="Q114" s="74"/>
      <c r="R114" s="68"/>
      <c r="S114" s="68"/>
      <c r="T114" s="68"/>
      <c r="U114" s="68"/>
      <c r="V114" s="75"/>
      <c r="W114" s="75"/>
      <c r="X114" s="75"/>
      <c r="Y114" s="68"/>
    </row>
    <row r="115" spans="1:25" ht="18.75">
      <c r="A115" s="148" t="s">
        <v>156</v>
      </c>
      <c r="B115" s="149"/>
      <c r="C115" s="149"/>
      <c r="D115" s="149"/>
      <c r="E115" s="149"/>
      <c r="F115" s="149"/>
      <c r="G115" s="149"/>
      <c r="H115" s="150"/>
      <c r="I115" s="67"/>
      <c r="J115" s="147">
        <v>244</v>
      </c>
      <c r="K115" s="147"/>
      <c r="L115" s="147"/>
      <c r="M115" s="74">
        <f t="shared" si="7"/>
        <v>0</v>
      </c>
      <c r="N115" s="69"/>
      <c r="O115" s="69"/>
      <c r="P115" s="69"/>
      <c r="Q115" s="74"/>
      <c r="R115" s="68"/>
      <c r="S115" s="68"/>
      <c r="T115" s="68"/>
      <c r="U115" s="68"/>
      <c r="V115" s="75"/>
      <c r="W115" s="75"/>
      <c r="X115" s="75"/>
      <c r="Y115" s="68"/>
    </row>
    <row r="116" spans="1:26" ht="20.25" customHeight="1">
      <c r="A116" s="146" t="s">
        <v>196</v>
      </c>
      <c r="B116" s="146"/>
      <c r="C116" s="146"/>
      <c r="D116" s="146"/>
      <c r="E116" s="146"/>
      <c r="F116" s="146"/>
      <c r="G116" s="146"/>
      <c r="H116" s="146"/>
      <c r="I116" s="67" t="s">
        <v>206</v>
      </c>
      <c r="J116" s="147">
        <v>244</v>
      </c>
      <c r="K116" s="147"/>
      <c r="L116" s="147"/>
      <c r="M116" s="74">
        <f t="shared" si="7"/>
        <v>0</v>
      </c>
      <c r="N116" s="69"/>
      <c r="O116" s="69"/>
      <c r="P116" s="69"/>
      <c r="Q116" s="74"/>
      <c r="R116" s="74"/>
      <c r="S116" s="68"/>
      <c r="T116" s="68"/>
      <c r="U116" s="68"/>
      <c r="V116" s="75"/>
      <c r="W116" s="75"/>
      <c r="X116" s="75"/>
      <c r="Y116" s="75"/>
      <c r="Z116" s="68"/>
    </row>
    <row r="117" spans="1:25" ht="18.75" customHeight="1">
      <c r="A117" s="145" t="s">
        <v>101</v>
      </c>
      <c r="B117" s="145"/>
      <c r="C117" s="145"/>
      <c r="D117" s="145"/>
      <c r="E117" s="145"/>
      <c r="F117" s="145"/>
      <c r="G117" s="145"/>
      <c r="H117" s="145"/>
      <c r="I117" s="78" t="s">
        <v>102</v>
      </c>
      <c r="J117" s="142">
        <v>240</v>
      </c>
      <c r="K117" s="142"/>
      <c r="L117" s="142"/>
      <c r="M117" s="79">
        <f aca="true" t="shared" si="8" ref="M117:Y117">M119+M120+M121+M122+M123+M124+M125+M126+M128</f>
        <v>7494408.1</v>
      </c>
      <c r="N117" s="79">
        <f t="shared" si="8"/>
        <v>2194726.06</v>
      </c>
      <c r="O117" s="79">
        <f t="shared" si="8"/>
        <v>0</v>
      </c>
      <c r="P117" s="79">
        <f t="shared" si="8"/>
        <v>135968</v>
      </c>
      <c r="Q117" s="79">
        <f t="shared" si="8"/>
        <v>0</v>
      </c>
      <c r="R117" s="79">
        <f t="shared" si="8"/>
        <v>0</v>
      </c>
      <c r="S117" s="79">
        <f t="shared" si="8"/>
        <v>0</v>
      </c>
      <c r="T117" s="79">
        <f t="shared" si="8"/>
        <v>5163714.04</v>
      </c>
      <c r="U117" s="79">
        <f t="shared" si="8"/>
        <v>0</v>
      </c>
      <c r="V117" s="79">
        <f t="shared" si="8"/>
        <v>0</v>
      </c>
      <c r="W117" s="79">
        <f t="shared" si="8"/>
        <v>0</v>
      </c>
      <c r="X117" s="79">
        <f t="shared" si="8"/>
        <v>0</v>
      </c>
      <c r="Y117" s="79">
        <f t="shared" si="8"/>
        <v>0</v>
      </c>
    </row>
    <row r="118" spans="1:25" ht="18.75" customHeight="1">
      <c r="A118" s="146" t="s">
        <v>103</v>
      </c>
      <c r="B118" s="146"/>
      <c r="C118" s="146"/>
      <c r="D118" s="146"/>
      <c r="E118" s="146"/>
      <c r="F118" s="146"/>
      <c r="G118" s="146"/>
      <c r="H118" s="146"/>
      <c r="I118" s="67"/>
      <c r="J118" s="147"/>
      <c r="K118" s="147"/>
      <c r="L118" s="147"/>
      <c r="M118" s="69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</row>
    <row r="119" spans="1:25" ht="18.75" customHeight="1">
      <c r="A119" s="146" t="s">
        <v>19</v>
      </c>
      <c r="B119" s="146"/>
      <c r="C119" s="146"/>
      <c r="D119" s="146"/>
      <c r="E119" s="146"/>
      <c r="F119" s="146"/>
      <c r="G119" s="146"/>
      <c r="H119" s="146"/>
      <c r="I119" s="67" t="s">
        <v>104</v>
      </c>
      <c r="J119" s="147">
        <v>244</v>
      </c>
      <c r="K119" s="147"/>
      <c r="L119" s="147"/>
      <c r="M119" s="74">
        <f>N119+P119+Q119+R119+S119+T119+U119+V119+W119+X119+O119</f>
        <v>15559.95</v>
      </c>
      <c r="N119" s="69">
        <f>15200+359.95</f>
        <v>15559.95</v>
      </c>
      <c r="O119" s="69"/>
      <c r="P119" s="69"/>
      <c r="Q119" s="69"/>
      <c r="R119" s="68"/>
      <c r="S119" s="68"/>
      <c r="T119" s="68"/>
      <c r="U119" s="68"/>
      <c r="V119" s="68"/>
      <c r="W119" s="68"/>
      <c r="X119" s="68"/>
      <c r="Y119" s="68"/>
    </row>
    <row r="120" spans="1:25" ht="18.75" customHeight="1">
      <c r="A120" s="146" t="s">
        <v>155</v>
      </c>
      <c r="B120" s="146"/>
      <c r="C120" s="146"/>
      <c r="D120" s="146"/>
      <c r="E120" s="146"/>
      <c r="F120" s="146"/>
      <c r="G120" s="146"/>
      <c r="H120" s="146"/>
      <c r="I120" s="67" t="s">
        <v>105</v>
      </c>
      <c r="J120" s="147">
        <v>244</v>
      </c>
      <c r="K120" s="147"/>
      <c r="L120" s="147"/>
      <c r="M120" s="74">
        <f aca="true" t="shared" si="9" ref="M120:M128">N120+P120+Q120+R120+S120+T120+U120+V120+W120+X120+O120</f>
        <v>0</v>
      </c>
      <c r="N120" s="69"/>
      <c r="O120" s="69"/>
      <c r="P120" s="69"/>
      <c r="Q120" s="69"/>
      <c r="R120" s="68"/>
      <c r="S120" s="68"/>
      <c r="T120" s="68"/>
      <c r="U120" s="68"/>
      <c r="V120" s="68"/>
      <c r="W120" s="68"/>
      <c r="X120" s="68"/>
      <c r="Y120" s="68"/>
    </row>
    <row r="121" spans="1:25" ht="18.75" customHeight="1">
      <c r="A121" s="146" t="s">
        <v>20</v>
      </c>
      <c r="B121" s="146"/>
      <c r="C121" s="146"/>
      <c r="D121" s="146"/>
      <c r="E121" s="146"/>
      <c r="F121" s="146"/>
      <c r="G121" s="146"/>
      <c r="H121" s="146"/>
      <c r="I121" s="67" t="s">
        <v>107</v>
      </c>
      <c r="J121" s="147">
        <v>244</v>
      </c>
      <c r="K121" s="147"/>
      <c r="L121" s="147"/>
      <c r="M121" s="74">
        <f t="shared" si="9"/>
        <v>1448296.11</v>
      </c>
      <c r="N121" s="69">
        <f>1424000+110.05+24186.06</f>
        <v>1448296.11</v>
      </c>
      <c r="O121" s="69"/>
      <c r="P121" s="69"/>
      <c r="Q121" s="69"/>
      <c r="R121" s="68"/>
      <c r="S121" s="68"/>
      <c r="T121" s="68"/>
      <c r="U121" s="68"/>
      <c r="V121" s="68"/>
      <c r="W121" s="68"/>
      <c r="X121" s="68"/>
      <c r="Y121" s="68"/>
    </row>
    <row r="122" spans="1:25" ht="44.25" customHeight="1">
      <c r="A122" s="146" t="s">
        <v>106</v>
      </c>
      <c r="B122" s="146"/>
      <c r="C122" s="146"/>
      <c r="D122" s="146"/>
      <c r="E122" s="146"/>
      <c r="F122" s="146"/>
      <c r="G122" s="146"/>
      <c r="H122" s="146"/>
      <c r="I122" s="67" t="s">
        <v>108</v>
      </c>
      <c r="J122" s="147">
        <v>244</v>
      </c>
      <c r="K122" s="147"/>
      <c r="L122" s="147"/>
      <c r="M122" s="74">
        <f t="shared" si="9"/>
        <v>0</v>
      </c>
      <c r="N122" s="69"/>
      <c r="O122" s="69"/>
      <c r="P122" s="69"/>
      <c r="Q122" s="69"/>
      <c r="R122" s="68"/>
      <c r="S122" s="68"/>
      <c r="T122" s="68"/>
      <c r="U122" s="68"/>
      <c r="V122" s="68"/>
      <c r="W122" s="68"/>
      <c r="X122" s="68"/>
      <c r="Y122" s="68"/>
    </row>
    <row r="123" spans="1:25" ht="18.75" customHeight="1">
      <c r="A123" s="146" t="s">
        <v>26</v>
      </c>
      <c r="B123" s="146"/>
      <c r="C123" s="146"/>
      <c r="D123" s="146"/>
      <c r="E123" s="146"/>
      <c r="F123" s="146"/>
      <c r="G123" s="146"/>
      <c r="H123" s="146"/>
      <c r="I123" s="67" t="s">
        <v>109</v>
      </c>
      <c r="J123" s="147">
        <v>244</v>
      </c>
      <c r="K123" s="147"/>
      <c r="L123" s="147"/>
      <c r="M123" s="74">
        <f t="shared" si="9"/>
        <v>221828</v>
      </c>
      <c r="N123" s="69">
        <v>221828</v>
      </c>
      <c r="O123" s="69"/>
      <c r="P123" s="69"/>
      <c r="Q123" s="69"/>
      <c r="R123" s="68"/>
      <c r="S123" s="68"/>
      <c r="T123" s="68"/>
      <c r="U123" s="68"/>
      <c r="V123" s="68"/>
      <c r="W123" s="68"/>
      <c r="X123" s="68"/>
      <c r="Y123" s="68"/>
    </row>
    <row r="124" spans="1:25" ht="18.75" customHeight="1">
      <c r="A124" s="146" t="s">
        <v>27</v>
      </c>
      <c r="B124" s="146"/>
      <c r="C124" s="146"/>
      <c r="D124" s="146"/>
      <c r="E124" s="146"/>
      <c r="F124" s="146"/>
      <c r="G124" s="146"/>
      <c r="H124" s="146"/>
      <c r="I124" s="67" t="s">
        <v>110</v>
      </c>
      <c r="J124" s="147">
        <v>244</v>
      </c>
      <c r="K124" s="147"/>
      <c r="L124" s="147"/>
      <c r="M124" s="74">
        <f t="shared" si="9"/>
        <v>128290</v>
      </c>
      <c r="N124" s="69">
        <v>128290</v>
      </c>
      <c r="O124" s="69"/>
      <c r="P124" s="69"/>
      <c r="Q124" s="69"/>
      <c r="R124" s="68"/>
      <c r="S124" s="68"/>
      <c r="T124" s="68"/>
      <c r="U124" s="68"/>
      <c r="V124" s="68"/>
      <c r="W124" s="68"/>
      <c r="X124" s="68"/>
      <c r="Y124" s="68"/>
    </row>
    <row r="125" spans="1:25" ht="20.25" customHeight="1">
      <c r="A125" s="146" t="s">
        <v>21</v>
      </c>
      <c r="B125" s="146"/>
      <c r="C125" s="146"/>
      <c r="D125" s="146"/>
      <c r="E125" s="146"/>
      <c r="F125" s="146"/>
      <c r="G125" s="146"/>
      <c r="H125" s="146"/>
      <c r="I125" s="67" t="s">
        <v>111</v>
      </c>
      <c r="J125" s="147">
        <v>244</v>
      </c>
      <c r="K125" s="147"/>
      <c r="L125" s="147"/>
      <c r="M125" s="74">
        <f t="shared" si="9"/>
        <v>558010</v>
      </c>
      <c r="N125" s="69">
        <v>120373</v>
      </c>
      <c r="O125" s="69"/>
      <c r="P125" s="69"/>
      <c r="Q125" s="74"/>
      <c r="R125" s="68"/>
      <c r="S125" s="75"/>
      <c r="T125" s="68">
        <v>437637</v>
      </c>
      <c r="U125" s="68"/>
      <c r="V125" s="75"/>
      <c r="W125" s="75"/>
      <c r="X125" s="75"/>
      <c r="Y125" s="68"/>
    </row>
    <row r="126" spans="1:25" ht="20.25" customHeight="1">
      <c r="A126" s="146" t="s">
        <v>22</v>
      </c>
      <c r="B126" s="146"/>
      <c r="C126" s="146"/>
      <c r="D126" s="146"/>
      <c r="E126" s="146"/>
      <c r="F126" s="146"/>
      <c r="G126" s="146"/>
      <c r="H126" s="146"/>
      <c r="I126" s="67" t="s">
        <v>170</v>
      </c>
      <c r="J126" s="147">
        <v>244</v>
      </c>
      <c r="K126" s="147"/>
      <c r="L126" s="147"/>
      <c r="M126" s="74">
        <f t="shared" si="9"/>
        <v>5122424.04</v>
      </c>
      <c r="N126" s="69">
        <v>260379</v>
      </c>
      <c r="O126" s="69"/>
      <c r="P126" s="69">
        <v>135968</v>
      </c>
      <c r="Q126" s="74"/>
      <c r="R126" s="68"/>
      <c r="S126" s="68"/>
      <c r="T126" s="68">
        <f>332681+4044172+349224.04</f>
        <v>4726077.04</v>
      </c>
      <c r="U126" s="68"/>
      <c r="V126" s="75"/>
      <c r="W126" s="75"/>
      <c r="X126" s="75"/>
      <c r="Y126" s="68"/>
    </row>
    <row r="127" spans="1:25" ht="18.75">
      <c r="A127" s="148" t="s">
        <v>156</v>
      </c>
      <c r="B127" s="149"/>
      <c r="C127" s="149"/>
      <c r="D127" s="149"/>
      <c r="E127" s="149"/>
      <c r="F127" s="149"/>
      <c r="G127" s="149"/>
      <c r="H127" s="150"/>
      <c r="I127" s="67"/>
      <c r="J127" s="147">
        <v>244</v>
      </c>
      <c r="K127" s="147"/>
      <c r="L127" s="147"/>
      <c r="M127" s="74">
        <f t="shared" si="9"/>
        <v>4431095</v>
      </c>
      <c r="N127" s="69">
        <v>260379</v>
      </c>
      <c r="O127" s="69"/>
      <c r="P127" s="69">
        <v>126544</v>
      </c>
      <c r="Q127" s="74"/>
      <c r="R127" s="68"/>
      <c r="S127" s="68"/>
      <c r="T127" s="68">
        <v>4044172</v>
      </c>
      <c r="U127" s="68"/>
      <c r="V127" s="75"/>
      <c r="W127" s="75"/>
      <c r="X127" s="75"/>
      <c r="Y127" s="68"/>
    </row>
    <row r="128" spans="1:26" ht="20.25" customHeight="1">
      <c r="A128" s="146" t="s">
        <v>196</v>
      </c>
      <c r="B128" s="146"/>
      <c r="C128" s="146"/>
      <c r="D128" s="146"/>
      <c r="E128" s="146"/>
      <c r="F128" s="146"/>
      <c r="G128" s="146"/>
      <c r="H128" s="146"/>
      <c r="I128" s="67" t="s">
        <v>197</v>
      </c>
      <c r="J128" s="147">
        <v>244</v>
      </c>
      <c r="K128" s="147"/>
      <c r="L128" s="147"/>
      <c r="M128" s="74">
        <f t="shared" si="9"/>
        <v>0</v>
      </c>
      <c r="N128" s="69"/>
      <c r="O128" s="69"/>
      <c r="P128" s="69"/>
      <c r="Q128" s="74"/>
      <c r="R128" s="74"/>
      <c r="S128" s="68"/>
      <c r="T128" s="68"/>
      <c r="U128" s="68"/>
      <c r="V128" s="75"/>
      <c r="W128" s="75"/>
      <c r="X128" s="75"/>
      <c r="Y128" s="75"/>
      <c r="Z128" s="68"/>
    </row>
    <row r="129" spans="1:25" ht="18.75">
      <c r="A129" s="145" t="s">
        <v>171</v>
      </c>
      <c r="B129" s="145"/>
      <c r="C129" s="145"/>
      <c r="D129" s="145"/>
      <c r="E129" s="145"/>
      <c r="F129" s="145"/>
      <c r="G129" s="145"/>
      <c r="H129" s="145"/>
      <c r="I129" s="80" t="s">
        <v>112</v>
      </c>
      <c r="J129" s="142" t="s">
        <v>67</v>
      </c>
      <c r="K129" s="142"/>
      <c r="L129" s="142"/>
      <c r="M129" s="73">
        <f>M130+M131</f>
        <v>152852.54</v>
      </c>
      <c r="N129" s="73">
        <f aca="true" t="shared" si="10" ref="N129:Y129">N130+N131</f>
        <v>152852.54</v>
      </c>
      <c r="O129" s="73">
        <f>O130+O131</f>
        <v>0</v>
      </c>
      <c r="P129" s="73">
        <f t="shared" si="10"/>
        <v>0</v>
      </c>
      <c r="Q129" s="73">
        <f t="shared" si="10"/>
        <v>0</v>
      </c>
      <c r="R129" s="73">
        <f t="shared" si="10"/>
        <v>0</v>
      </c>
      <c r="S129" s="73">
        <f t="shared" si="10"/>
        <v>0</v>
      </c>
      <c r="T129" s="73">
        <f t="shared" si="10"/>
        <v>0</v>
      </c>
      <c r="U129" s="73">
        <f t="shared" si="10"/>
        <v>0</v>
      </c>
      <c r="V129" s="73">
        <f t="shared" si="10"/>
        <v>0</v>
      </c>
      <c r="W129" s="73">
        <f t="shared" si="10"/>
        <v>0</v>
      </c>
      <c r="X129" s="73">
        <f t="shared" si="10"/>
        <v>0</v>
      </c>
      <c r="Y129" s="73">
        <f t="shared" si="10"/>
        <v>0</v>
      </c>
    </row>
    <row r="130" spans="1:25" ht="18.75" customHeight="1">
      <c r="A130" s="146" t="s">
        <v>113</v>
      </c>
      <c r="B130" s="146"/>
      <c r="C130" s="146"/>
      <c r="D130" s="146"/>
      <c r="E130" s="146"/>
      <c r="F130" s="146"/>
      <c r="G130" s="146"/>
      <c r="H130" s="146"/>
      <c r="I130" s="76" t="s">
        <v>114</v>
      </c>
      <c r="J130" s="147">
        <v>510</v>
      </c>
      <c r="K130" s="147"/>
      <c r="L130" s="147"/>
      <c r="M130" s="74">
        <f>N130+P130+Q130+R130+S130+T130+U130+V130+W130+X130+O130</f>
        <v>0</v>
      </c>
      <c r="N130" s="69"/>
      <c r="O130" s="69"/>
      <c r="P130" s="74"/>
      <c r="Q130" s="74"/>
      <c r="R130" s="74"/>
      <c r="S130" s="75"/>
      <c r="T130" s="75"/>
      <c r="U130" s="75"/>
      <c r="V130" s="75"/>
      <c r="W130" s="75"/>
      <c r="X130" s="75"/>
      <c r="Y130" s="74"/>
    </row>
    <row r="131" spans="1:25" ht="18.75" customHeight="1">
      <c r="A131" s="146" t="s">
        <v>115</v>
      </c>
      <c r="B131" s="146"/>
      <c r="C131" s="146"/>
      <c r="D131" s="146"/>
      <c r="E131" s="146"/>
      <c r="F131" s="146"/>
      <c r="G131" s="146"/>
      <c r="H131" s="146"/>
      <c r="I131" s="76" t="s">
        <v>116</v>
      </c>
      <c r="J131" s="147">
        <v>550</v>
      </c>
      <c r="K131" s="147"/>
      <c r="L131" s="147"/>
      <c r="M131" s="74">
        <f>N131+P131+Q131+R131+S131+T131+U131+V131+W131+X131+O131</f>
        <v>152852.54</v>
      </c>
      <c r="N131" s="69">
        <f>24186.06+128666.48</f>
        <v>152852.54</v>
      </c>
      <c r="O131" s="69"/>
      <c r="P131" s="74"/>
      <c r="Q131" s="74"/>
      <c r="R131" s="74"/>
      <c r="S131" s="75"/>
      <c r="T131" s="75"/>
      <c r="U131" s="75"/>
      <c r="V131" s="75"/>
      <c r="W131" s="75"/>
      <c r="X131" s="75"/>
      <c r="Y131" s="74"/>
    </row>
    <row r="132" spans="1:25" s="3" customFormat="1" ht="18.75" customHeight="1">
      <c r="A132" s="145" t="s">
        <v>117</v>
      </c>
      <c r="B132" s="145"/>
      <c r="C132" s="145"/>
      <c r="D132" s="145"/>
      <c r="E132" s="145"/>
      <c r="F132" s="145"/>
      <c r="G132" s="145"/>
      <c r="H132" s="145"/>
      <c r="I132" s="72" t="s">
        <v>118</v>
      </c>
      <c r="J132" s="142"/>
      <c r="K132" s="142"/>
      <c r="L132" s="142"/>
      <c r="M132" s="73">
        <f>M133+M134</f>
        <v>0</v>
      </c>
      <c r="N132" s="73">
        <f aca="true" t="shared" si="11" ref="N132:Y132">N133+N134</f>
        <v>0</v>
      </c>
      <c r="O132" s="73">
        <f>O133+O134</f>
        <v>0</v>
      </c>
      <c r="P132" s="73">
        <f t="shared" si="11"/>
        <v>0</v>
      </c>
      <c r="Q132" s="73">
        <f t="shared" si="11"/>
        <v>0</v>
      </c>
      <c r="R132" s="73">
        <f t="shared" si="11"/>
        <v>0</v>
      </c>
      <c r="S132" s="73">
        <f t="shared" si="11"/>
        <v>0</v>
      </c>
      <c r="T132" s="73">
        <f t="shared" si="11"/>
        <v>0</v>
      </c>
      <c r="U132" s="73">
        <f t="shared" si="11"/>
        <v>0</v>
      </c>
      <c r="V132" s="73">
        <f t="shared" si="11"/>
        <v>0</v>
      </c>
      <c r="W132" s="73">
        <f t="shared" si="11"/>
        <v>0</v>
      </c>
      <c r="X132" s="73">
        <f t="shared" si="11"/>
        <v>0</v>
      </c>
      <c r="Y132" s="73">
        <f t="shared" si="11"/>
        <v>0</v>
      </c>
    </row>
    <row r="133" spans="1:25" ht="18.75" customHeight="1">
      <c r="A133" s="146" t="s">
        <v>119</v>
      </c>
      <c r="B133" s="146"/>
      <c r="C133" s="146"/>
      <c r="D133" s="146"/>
      <c r="E133" s="146"/>
      <c r="F133" s="146"/>
      <c r="G133" s="146"/>
      <c r="H133" s="146"/>
      <c r="I133" s="76" t="s">
        <v>120</v>
      </c>
      <c r="J133" s="147">
        <v>610</v>
      </c>
      <c r="K133" s="147"/>
      <c r="L133" s="147"/>
      <c r="M133" s="74">
        <f>N133+P133+Q133+R133+S133+T133+U133+V133+W133+X133+O133</f>
        <v>0</v>
      </c>
      <c r="N133" s="69"/>
      <c r="O133" s="69"/>
      <c r="P133" s="74"/>
      <c r="Q133" s="74"/>
      <c r="R133" s="68"/>
      <c r="S133" s="75"/>
      <c r="T133" s="75"/>
      <c r="U133" s="75"/>
      <c r="V133" s="75"/>
      <c r="W133" s="75"/>
      <c r="X133" s="75"/>
      <c r="Y133" s="75"/>
    </row>
    <row r="134" spans="1:25" ht="18.75" customHeight="1">
      <c r="A134" s="146" t="s">
        <v>121</v>
      </c>
      <c r="B134" s="146"/>
      <c r="C134" s="146"/>
      <c r="D134" s="146"/>
      <c r="E134" s="146"/>
      <c r="F134" s="146"/>
      <c r="G134" s="146"/>
      <c r="H134" s="146"/>
      <c r="I134" s="76" t="s">
        <v>122</v>
      </c>
      <c r="J134" s="147">
        <v>650</v>
      </c>
      <c r="K134" s="147"/>
      <c r="L134" s="147"/>
      <c r="M134" s="74">
        <f>N134+P134+Q134+R134+S134+T134+U134+V134+W134+X134+O134</f>
        <v>0</v>
      </c>
      <c r="N134" s="74"/>
      <c r="O134" s="74"/>
      <c r="P134" s="74"/>
      <c r="Q134" s="74"/>
      <c r="R134" s="68"/>
      <c r="S134" s="75"/>
      <c r="T134" s="75"/>
      <c r="U134" s="75"/>
      <c r="V134" s="75"/>
      <c r="W134" s="75"/>
      <c r="X134" s="75"/>
      <c r="Y134" s="75"/>
    </row>
    <row r="135" spans="1:25" s="66" customFormat="1" ht="20.25" customHeight="1">
      <c r="A135" s="141" t="s">
        <v>123</v>
      </c>
      <c r="B135" s="141"/>
      <c r="C135" s="141"/>
      <c r="D135" s="141"/>
      <c r="E135" s="141"/>
      <c r="F135" s="141"/>
      <c r="G135" s="141"/>
      <c r="H135" s="141"/>
      <c r="I135" s="72" t="s">
        <v>124</v>
      </c>
      <c r="J135" s="142" t="s">
        <v>67</v>
      </c>
      <c r="K135" s="142"/>
      <c r="L135" s="142"/>
      <c r="M135" s="73">
        <f>N135+P135+Q135+R135+S135+T135+U135+V135+W135+X135+O135</f>
        <v>352694.04</v>
      </c>
      <c r="N135" s="73">
        <v>470</v>
      </c>
      <c r="O135" s="73"/>
      <c r="P135" s="73"/>
      <c r="Q135" s="73"/>
      <c r="R135" s="73"/>
      <c r="S135" s="73"/>
      <c r="T135" s="73">
        <v>352224.04</v>
      </c>
      <c r="U135" s="73"/>
      <c r="V135" s="73"/>
      <c r="W135" s="73"/>
      <c r="X135" s="73"/>
      <c r="Y135" s="73"/>
    </row>
    <row r="136" spans="1:25" s="66" customFormat="1" ht="20.25" customHeight="1">
      <c r="A136" s="141" t="s">
        <v>125</v>
      </c>
      <c r="B136" s="141"/>
      <c r="C136" s="141"/>
      <c r="D136" s="141"/>
      <c r="E136" s="141"/>
      <c r="F136" s="141"/>
      <c r="G136" s="141"/>
      <c r="H136" s="141"/>
      <c r="I136" s="72" t="s">
        <v>126</v>
      </c>
      <c r="J136" s="142" t="s">
        <v>67</v>
      </c>
      <c r="K136" s="142"/>
      <c r="L136" s="142"/>
      <c r="M136" s="73">
        <f>N136+P136+Q136+R136+S136+T136+U136+V136+W136+X136+O136</f>
        <v>0</v>
      </c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</row>
    <row r="137" ht="12.75"/>
    <row r="138" spans="13:21" ht="18.75">
      <c r="M138" s="121">
        <f>M117-J259</f>
        <v>0</v>
      </c>
      <c r="T138" s="133"/>
      <c r="U138" s="133"/>
    </row>
    <row r="139" spans="1:25" ht="18.75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ht="12.75"/>
    <row r="141" spans="1:27" ht="20.25" customHeight="1">
      <c r="A141" s="201" t="s">
        <v>215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117"/>
      <c r="AA141" s="117"/>
    </row>
    <row r="142" spans="20:25" ht="12.75">
      <c r="T142" s="159"/>
      <c r="U142" s="159"/>
      <c r="V142" s="159"/>
      <c r="W142" s="159"/>
      <c r="X142" s="159"/>
      <c r="Y142" s="159"/>
    </row>
    <row r="143" spans="1:25" s="62" customFormat="1" ht="18.75">
      <c r="A143" s="123" t="s">
        <v>17</v>
      </c>
      <c r="B143" s="123"/>
      <c r="C143" s="123"/>
      <c r="D143" s="123"/>
      <c r="E143" s="123"/>
      <c r="F143" s="123"/>
      <c r="G143" s="123"/>
      <c r="H143" s="123"/>
      <c r="I143" s="123" t="s">
        <v>58</v>
      </c>
      <c r="J143" s="123" t="s">
        <v>59</v>
      </c>
      <c r="K143" s="123"/>
      <c r="L143" s="123"/>
      <c r="M143" s="154" t="s">
        <v>60</v>
      </c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6"/>
    </row>
    <row r="144" spans="1:25" s="62" customFormat="1" ht="22.5" customHeigh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 t="s">
        <v>34</v>
      </c>
      <c r="N144" s="129" t="s">
        <v>16</v>
      </c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30"/>
    </row>
    <row r="145" spans="1:25" s="62" customFormat="1" ht="78" customHeigh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 t="s">
        <v>211</v>
      </c>
      <c r="O145" s="123" t="s">
        <v>212</v>
      </c>
      <c r="P145" s="123" t="s">
        <v>154</v>
      </c>
      <c r="Q145" s="123"/>
      <c r="R145" s="123" t="s">
        <v>61</v>
      </c>
      <c r="S145" s="123" t="s">
        <v>62</v>
      </c>
      <c r="T145" s="123" t="s">
        <v>63</v>
      </c>
      <c r="U145" s="123"/>
      <c r="V145" s="123"/>
      <c r="W145" s="123"/>
      <c r="X145" s="123"/>
      <c r="Y145" s="123"/>
    </row>
    <row r="146" spans="1:25" s="62" customFormat="1" ht="243.75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05" t="s">
        <v>188</v>
      </c>
      <c r="Q146" s="106" t="s">
        <v>195</v>
      </c>
      <c r="R146" s="123"/>
      <c r="S146" s="123"/>
      <c r="T146" s="58" t="s">
        <v>160</v>
      </c>
      <c r="U146" s="58" t="s">
        <v>161</v>
      </c>
      <c r="V146" s="58" t="s">
        <v>162</v>
      </c>
      <c r="W146" s="58" t="s">
        <v>163</v>
      </c>
      <c r="X146" s="58" t="s">
        <v>164</v>
      </c>
      <c r="Y146" s="58" t="s">
        <v>64</v>
      </c>
    </row>
    <row r="147" spans="1:25" s="62" customFormat="1" ht="22.5" customHeight="1">
      <c r="A147" s="157">
        <v>1</v>
      </c>
      <c r="B147" s="157"/>
      <c r="C147" s="157"/>
      <c r="D147" s="157"/>
      <c r="E147" s="157"/>
      <c r="F147" s="157"/>
      <c r="G147" s="157"/>
      <c r="H147" s="157"/>
      <c r="I147" s="63">
        <v>2</v>
      </c>
      <c r="J147" s="157">
        <v>3</v>
      </c>
      <c r="K147" s="157"/>
      <c r="L147" s="157"/>
      <c r="M147" s="63">
        <v>4</v>
      </c>
      <c r="N147" s="63">
        <v>5</v>
      </c>
      <c r="O147" s="110" t="s">
        <v>213</v>
      </c>
      <c r="P147" s="63">
        <v>6</v>
      </c>
      <c r="Q147" s="63">
        <v>7</v>
      </c>
      <c r="R147" s="63">
        <v>8</v>
      </c>
      <c r="S147" s="63">
        <v>9</v>
      </c>
      <c r="T147" s="63">
        <v>10</v>
      </c>
      <c r="U147" s="63">
        <v>11</v>
      </c>
      <c r="V147" s="63">
        <v>12</v>
      </c>
      <c r="W147" s="63">
        <v>13</v>
      </c>
      <c r="X147" s="63">
        <v>12</v>
      </c>
      <c r="Y147" s="63">
        <v>13</v>
      </c>
    </row>
    <row r="148" spans="1:27" s="66" customFormat="1" ht="22.5">
      <c r="A148" s="152" t="s">
        <v>65</v>
      </c>
      <c r="B148" s="152"/>
      <c r="C148" s="152"/>
      <c r="D148" s="152"/>
      <c r="E148" s="152"/>
      <c r="F148" s="152"/>
      <c r="G148" s="152"/>
      <c r="H148" s="152"/>
      <c r="I148" s="64" t="s">
        <v>66</v>
      </c>
      <c r="J148" s="153" t="s">
        <v>67</v>
      </c>
      <c r="K148" s="153"/>
      <c r="L148" s="153"/>
      <c r="M148" s="122">
        <f>M149+M150+M151+M152+M153+M154+M155</f>
        <v>21584442</v>
      </c>
      <c r="N148" s="65">
        <f>N156-N188-N182</f>
        <v>16633984</v>
      </c>
      <c r="O148" s="65">
        <f>O156-O188-O182</f>
        <v>0</v>
      </c>
      <c r="P148" s="65">
        <f>P153</f>
        <v>135968</v>
      </c>
      <c r="Q148" s="65">
        <f>Q153</f>
        <v>0</v>
      </c>
      <c r="R148" s="65">
        <f>R153</f>
        <v>0</v>
      </c>
      <c r="S148" s="122">
        <f aca="true" t="shared" si="12" ref="S148:Y148">S150</f>
        <v>0</v>
      </c>
      <c r="T148" s="122">
        <f t="shared" si="12"/>
        <v>4814490</v>
      </c>
      <c r="U148" s="122">
        <f t="shared" si="12"/>
        <v>0</v>
      </c>
      <c r="V148" s="122">
        <f t="shared" si="12"/>
        <v>0</v>
      </c>
      <c r="W148" s="122">
        <f t="shared" si="12"/>
        <v>0</v>
      </c>
      <c r="X148" s="122">
        <f t="shared" si="12"/>
        <v>0</v>
      </c>
      <c r="Y148" s="122">
        <f t="shared" si="12"/>
        <v>0</v>
      </c>
      <c r="AA148" s="107">
        <f>M148+M188+M182</f>
        <v>21584442</v>
      </c>
    </row>
    <row r="149" spans="1:27" s="66" customFormat="1" ht="20.25" customHeight="1">
      <c r="A149" s="146" t="s">
        <v>68</v>
      </c>
      <c r="B149" s="146"/>
      <c r="C149" s="146"/>
      <c r="D149" s="146"/>
      <c r="E149" s="146"/>
      <c r="F149" s="146"/>
      <c r="G149" s="146"/>
      <c r="H149" s="146"/>
      <c r="I149" s="67" t="s">
        <v>69</v>
      </c>
      <c r="J149" s="151" t="s">
        <v>67</v>
      </c>
      <c r="K149" s="151"/>
      <c r="L149" s="151"/>
      <c r="M149" s="69">
        <f>X149</f>
        <v>0</v>
      </c>
      <c r="N149" s="69" t="s">
        <v>67</v>
      </c>
      <c r="O149" s="69" t="s">
        <v>67</v>
      </c>
      <c r="P149" s="69" t="s">
        <v>67</v>
      </c>
      <c r="Q149" s="69" t="s">
        <v>67</v>
      </c>
      <c r="R149" s="69" t="s">
        <v>67</v>
      </c>
      <c r="S149" s="69" t="s">
        <v>67</v>
      </c>
      <c r="T149" s="69"/>
      <c r="U149" s="69"/>
      <c r="V149" s="69"/>
      <c r="W149" s="69"/>
      <c r="X149" s="69"/>
      <c r="Y149" s="69" t="s">
        <v>67</v>
      </c>
      <c r="AA149" s="107">
        <f>AA148-M156</f>
        <v>0</v>
      </c>
    </row>
    <row r="150" spans="1:26" s="70" customFormat="1" ht="18.75" customHeight="1">
      <c r="A150" s="146" t="s">
        <v>70</v>
      </c>
      <c r="B150" s="146"/>
      <c r="C150" s="146"/>
      <c r="D150" s="146"/>
      <c r="E150" s="146"/>
      <c r="F150" s="146"/>
      <c r="G150" s="146"/>
      <c r="H150" s="146"/>
      <c r="I150" s="67" t="s">
        <v>71</v>
      </c>
      <c r="J150" s="151" t="s">
        <v>67</v>
      </c>
      <c r="K150" s="151"/>
      <c r="L150" s="151"/>
      <c r="M150" s="69">
        <f>U150+T150+V150+X150+N150</f>
        <v>21448474</v>
      </c>
      <c r="N150" s="69">
        <f>N156-N182-N188</f>
        <v>16633984</v>
      </c>
      <c r="O150" s="5"/>
      <c r="P150" s="69" t="s">
        <v>67</v>
      </c>
      <c r="Q150" s="69" t="s">
        <v>67</v>
      </c>
      <c r="R150" s="69" t="s">
        <v>67</v>
      </c>
      <c r="S150" s="68">
        <f>S156</f>
        <v>0</v>
      </c>
      <c r="T150" s="68">
        <f aca="true" t="shared" si="13" ref="T150:Y150">T156-T188</f>
        <v>4814490</v>
      </c>
      <c r="U150" s="68">
        <f t="shared" si="13"/>
        <v>0</v>
      </c>
      <c r="V150" s="68">
        <f t="shared" si="13"/>
        <v>0</v>
      </c>
      <c r="W150" s="68">
        <f t="shared" si="13"/>
        <v>0</v>
      </c>
      <c r="X150" s="68">
        <f t="shared" si="13"/>
        <v>0</v>
      </c>
      <c r="Y150" s="68">
        <f t="shared" si="13"/>
        <v>0</v>
      </c>
      <c r="Z150" s="70" t="s">
        <v>72</v>
      </c>
    </row>
    <row r="151" spans="1:25" s="71" customFormat="1" ht="18.75">
      <c r="A151" s="146" t="s">
        <v>73</v>
      </c>
      <c r="B151" s="146"/>
      <c r="C151" s="146"/>
      <c r="D151" s="146"/>
      <c r="E151" s="146"/>
      <c r="F151" s="146"/>
      <c r="G151" s="146"/>
      <c r="H151" s="146"/>
      <c r="I151" s="67" t="s">
        <v>74</v>
      </c>
      <c r="J151" s="151" t="s">
        <v>67</v>
      </c>
      <c r="K151" s="151"/>
      <c r="L151" s="151"/>
      <c r="M151" s="69">
        <f>X151</f>
        <v>0</v>
      </c>
      <c r="N151" s="69" t="s">
        <v>67</v>
      </c>
      <c r="O151" s="69" t="s">
        <v>67</v>
      </c>
      <c r="P151" s="69" t="s">
        <v>67</v>
      </c>
      <c r="Q151" s="69" t="s">
        <v>67</v>
      </c>
      <c r="R151" s="69" t="s">
        <v>67</v>
      </c>
      <c r="S151" s="69" t="s">
        <v>67</v>
      </c>
      <c r="T151" s="68"/>
      <c r="U151" s="68"/>
      <c r="V151" s="68"/>
      <c r="W151" s="68"/>
      <c r="X151" s="68"/>
      <c r="Y151" s="69" t="s">
        <v>67</v>
      </c>
    </row>
    <row r="152" spans="1:25" s="3" customFormat="1" ht="68.25" customHeight="1">
      <c r="A152" s="146" t="s">
        <v>75</v>
      </c>
      <c r="B152" s="146"/>
      <c r="C152" s="146"/>
      <c r="D152" s="146"/>
      <c r="E152" s="146"/>
      <c r="F152" s="146"/>
      <c r="G152" s="146"/>
      <c r="H152" s="146"/>
      <c r="I152" s="67" t="s">
        <v>76</v>
      </c>
      <c r="J152" s="151" t="s">
        <v>67</v>
      </c>
      <c r="K152" s="151"/>
      <c r="L152" s="151"/>
      <c r="M152" s="69">
        <f>X152</f>
        <v>0</v>
      </c>
      <c r="N152" s="69" t="s">
        <v>67</v>
      </c>
      <c r="O152" s="69" t="s">
        <v>67</v>
      </c>
      <c r="P152" s="69" t="s">
        <v>67</v>
      </c>
      <c r="Q152" s="69" t="s">
        <v>67</v>
      </c>
      <c r="R152" s="69" t="s">
        <v>67</v>
      </c>
      <c r="S152" s="69" t="s">
        <v>67</v>
      </c>
      <c r="T152" s="68"/>
      <c r="U152" s="68"/>
      <c r="V152" s="68"/>
      <c r="W152" s="68"/>
      <c r="X152" s="68"/>
      <c r="Y152" s="69" t="s">
        <v>67</v>
      </c>
    </row>
    <row r="153" spans="1:25" s="3" customFormat="1" ht="18.75" customHeight="1">
      <c r="A153" s="146" t="s">
        <v>77</v>
      </c>
      <c r="B153" s="146"/>
      <c r="C153" s="146"/>
      <c r="D153" s="146"/>
      <c r="E153" s="146"/>
      <c r="F153" s="146"/>
      <c r="G153" s="146"/>
      <c r="H153" s="146"/>
      <c r="I153" s="67" t="s">
        <v>78</v>
      </c>
      <c r="J153" s="151" t="s">
        <v>67</v>
      </c>
      <c r="K153" s="151"/>
      <c r="L153" s="151"/>
      <c r="M153" s="69">
        <f>P153+Q153+R153</f>
        <v>135968</v>
      </c>
      <c r="N153" s="69" t="s">
        <v>67</v>
      </c>
      <c r="O153" s="69" t="s">
        <v>67</v>
      </c>
      <c r="P153" s="68">
        <f>P156</f>
        <v>135968</v>
      </c>
      <c r="Q153" s="68">
        <f>Q156</f>
        <v>0</v>
      </c>
      <c r="R153" s="68">
        <f>R156</f>
        <v>0</v>
      </c>
      <c r="S153" s="68" t="s">
        <v>67</v>
      </c>
      <c r="T153" s="68" t="s">
        <v>67</v>
      </c>
      <c r="U153" s="68" t="s">
        <v>67</v>
      </c>
      <c r="V153" s="68" t="s">
        <v>67</v>
      </c>
      <c r="W153" s="68" t="s">
        <v>67</v>
      </c>
      <c r="X153" s="68" t="s">
        <v>67</v>
      </c>
      <c r="Y153" s="68" t="s">
        <v>67</v>
      </c>
    </row>
    <row r="154" spans="1:25" s="70" customFormat="1" ht="18.75" customHeight="1">
      <c r="A154" s="146" t="s">
        <v>79</v>
      </c>
      <c r="B154" s="146"/>
      <c r="C154" s="146"/>
      <c r="D154" s="146"/>
      <c r="E154" s="146"/>
      <c r="F154" s="146"/>
      <c r="G154" s="146"/>
      <c r="H154" s="146"/>
      <c r="I154" s="67" t="s">
        <v>80</v>
      </c>
      <c r="J154" s="151" t="s">
        <v>67</v>
      </c>
      <c r="K154" s="151"/>
      <c r="L154" s="151"/>
      <c r="M154" s="69">
        <f>X154</f>
        <v>0</v>
      </c>
      <c r="N154" s="69" t="s">
        <v>67</v>
      </c>
      <c r="O154" s="69" t="s">
        <v>67</v>
      </c>
      <c r="P154" s="69" t="s">
        <v>67</v>
      </c>
      <c r="Q154" s="69" t="s">
        <v>67</v>
      </c>
      <c r="R154" s="69" t="s">
        <v>67</v>
      </c>
      <c r="S154" s="68" t="s">
        <v>67</v>
      </c>
      <c r="T154" s="68"/>
      <c r="U154" s="68"/>
      <c r="V154" s="68"/>
      <c r="W154" s="68"/>
      <c r="X154" s="68"/>
      <c r="Y154" s="68"/>
    </row>
    <row r="155" spans="1:25" s="3" customFormat="1" ht="18.75">
      <c r="A155" s="146" t="s">
        <v>81</v>
      </c>
      <c r="B155" s="146"/>
      <c r="C155" s="146"/>
      <c r="D155" s="146"/>
      <c r="E155" s="146"/>
      <c r="F155" s="146"/>
      <c r="G155" s="146"/>
      <c r="H155" s="146"/>
      <c r="I155" s="67" t="s">
        <v>82</v>
      </c>
      <c r="J155" s="151" t="s">
        <v>67</v>
      </c>
      <c r="K155" s="151"/>
      <c r="L155" s="151"/>
      <c r="M155" s="69">
        <f>X155</f>
        <v>0</v>
      </c>
      <c r="N155" s="69" t="s">
        <v>67</v>
      </c>
      <c r="O155" s="69" t="s">
        <v>67</v>
      </c>
      <c r="P155" s="69" t="s">
        <v>67</v>
      </c>
      <c r="Q155" s="69" t="s">
        <v>67</v>
      </c>
      <c r="R155" s="69" t="s">
        <v>67</v>
      </c>
      <c r="S155" s="68" t="s">
        <v>67</v>
      </c>
      <c r="T155" s="68"/>
      <c r="U155" s="68"/>
      <c r="V155" s="68"/>
      <c r="W155" s="68"/>
      <c r="X155" s="68"/>
      <c r="Y155" s="68" t="s">
        <v>67</v>
      </c>
    </row>
    <row r="156" spans="1:25" ht="22.5">
      <c r="A156" s="152" t="s">
        <v>83</v>
      </c>
      <c r="B156" s="152"/>
      <c r="C156" s="152"/>
      <c r="D156" s="152"/>
      <c r="E156" s="152"/>
      <c r="F156" s="152"/>
      <c r="G156" s="152"/>
      <c r="H156" s="152"/>
      <c r="I156" s="64" t="s">
        <v>84</v>
      </c>
      <c r="J156" s="153" t="s">
        <v>67</v>
      </c>
      <c r="K156" s="153"/>
      <c r="L156" s="153"/>
      <c r="M156" s="65">
        <f aca="true" t="shared" si="14" ref="M156:Y156">M157+M162+M169+M170+M164</f>
        <v>21584442</v>
      </c>
      <c r="N156" s="65">
        <f t="shared" si="14"/>
        <v>16633984</v>
      </c>
      <c r="O156" s="65">
        <f t="shared" si="14"/>
        <v>0</v>
      </c>
      <c r="P156" s="65">
        <f t="shared" si="14"/>
        <v>135968</v>
      </c>
      <c r="Q156" s="65">
        <f t="shared" si="14"/>
        <v>0</v>
      </c>
      <c r="R156" s="65">
        <f t="shared" si="14"/>
        <v>0</v>
      </c>
      <c r="S156" s="65">
        <f t="shared" si="14"/>
        <v>0</v>
      </c>
      <c r="T156" s="65">
        <f t="shared" si="14"/>
        <v>4814490</v>
      </c>
      <c r="U156" s="65">
        <f t="shared" si="14"/>
        <v>0</v>
      </c>
      <c r="V156" s="65">
        <f t="shared" si="14"/>
        <v>0</v>
      </c>
      <c r="W156" s="65">
        <f t="shared" si="14"/>
        <v>0</v>
      </c>
      <c r="X156" s="65">
        <f t="shared" si="14"/>
        <v>0</v>
      </c>
      <c r="Y156" s="65">
        <f t="shared" si="14"/>
        <v>0</v>
      </c>
    </row>
    <row r="157" spans="1:25" ht="18.75">
      <c r="A157" s="145" t="s">
        <v>85</v>
      </c>
      <c r="B157" s="145"/>
      <c r="C157" s="145"/>
      <c r="D157" s="145"/>
      <c r="E157" s="145"/>
      <c r="F157" s="145"/>
      <c r="G157" s="145"/>
      <c r="H157" s="145"/>
      <c r="I157" s="72" t="s">
        <v>86</v>
      </c>
      <c r="J157" s="142">
        <v>100</v>
      </c>
      <c r="K157" s="142"/>
      <c r="L157" s="142"/>
      <c r="M157" s="73">
        <f>M158+M161</f>
        <v>14380237</v>
      </c>
      <c r="N157" s="73">
        <f aca="true" t="shared" si="15" ref="N157:T157">N158+N161</f>
        <v>14380237</v>
      </c>
      <c r="O157" s="73">
        <f t="shared" si="15"/>
        <v>0</v>
      </c>
      <c r="P157" s="73">
        <f t="shared" si="15"/>
        <v>0</v>
      </c>
      <c r="Q157" s="73">
        <f t="shared" si="15"/>
        <v>0</v>
      </c>
      <c r="R157" s="73">
        <f t="shared" si="15"/>
        <v>0</v>
      </c>
      <c r="S157" s="73">
        <f t="shared" si="15"/>
        <v>0</v>
      </c>
      <c r="T157" s="73">
        <f t="shared" si="15"/>
        <v>0</v>
      </c>
      <c r="U157" s="73">
        <f>U158+U161</f>
        <v>0</v>
      </c>
      <c r="V157" s="73">
        <f>V158+V161</f>
        <v>0</v>
      </c>
      <c r="W157" s="73">
        <f>W158+W161</f>
        <v>0</v>
      </c>
      <c r="X157" s="73">
        <f>X158+X161</f>
        <v>0</v>
      </c>
      <c r="Y157" s="73">
        <f>Y158+Y161</f>
        <v>0</v>
      </c>
    </row>
    <row r="158" spans="1:25" ht="18.75">
      <c r="A158" s="146" t="s">
        <v>87</v>
      </c>
      <c r="B158" s="146"/>
      <c r="C158" s="146"/>
      <c r="D158" s="146"/>
      <c r="E158" s="146"/>
      <c r="F158" s="146"/>
      <c r="G158" s="146"/>
      <c r="H158" s="146"/>
      <c r="I158" s="67" t="s">
        <v>88</v>
      </c>
      <c r="J158" s="147">
        <v>110</v>
      </c>
      <c r="K158" s="147"/>
      <c r="L158" s="147"/>
      <c r="M158" s="74">
        <f>M159+M160</f>
        <v>14377837</v>
      </c>
      <c r="N158" s="74">
        <f aca="true" t="shared" si="16" ref="N158:T158">N159+N160</f>
        <v>14377837</v>
      </c>
      <c r="O158" s="74">
        <f t="shared" si="16"/>
        <v>0</v>
      </c>
      <c r="P158" s="74">
        <f t="shared" si="16"/>
        <v>0</v>
      </c>
      <c r="Q158" s="74">
        <f t="shared" si="16"/>
        <v>0</v>
      </c>
      <c r="R158" s="74">
        <f t="shared" si="16"/>
        <v>0</v>
      </c>
      <c r="S158" s="74">
        <f t="shared" si="16"/>
        <v>0</v>
      </c>
      <c r="T158" s="74">
        <f t="shared" si="16"/>
        <v>0</v>
      </c>
      <c r="U158" s="74">
        <f>U159+U160</f>
        <v>0</v>
      </c>
      <c r="V158" s="74">
        <f>V159+V160</f>
        <v>0</v>
      </c>
      <c r="W158" s="74">
        <f>W159+W160</f>
        <v>0</v>
      </c>
      <c r="X158" s="74">
        <f>X159+X160</f>
        <v>0</v>
      </c>
      <c r="Y158" s="74">
        <f>Y159+Y160</f>
        <v>0</v>
      </c>
    </row>
    <row r="159" spans="1:25" ht="18.75">
      <c r="A159" s="146" t="s">
        <v>89</v>
      </c>
      <c r="B159" s="146"/>
      <c r="C159" s="146"/>
      <c r="D159" s="146"/>
      <c r="E159" s="146"/>
      <c r="F159" s="146"/>
      <c r="G159" s="146"/>
      <c r="H159" s="146"/>
      <c r="I159" s="67" t="s">
        <v>90</v>
      </c>
      <c r="J159" s="147">
        <v>111</v>
      </c>
      <c r="K159" s="147"/>
      <c r="L159" s="147"/>
      <c r="M159" s="74">
        <f>N159+P159+Q159+R159+S159+T159+U159+V159+W159+X159+O159</f>
        <v>11042885</v>
      </c>
      <c r="N159" s="68">
        <f>8571231+2471654</f>
        <v>11042885</v>
      </c>
      <c r="O159" s="68"/>
      <c r="P159" s="68"/>
      <c r="Q159" s="68"/>
      <c r="R159" s="68"/>
      <c r="S159" s="75"/>
      <c r="T159" s="75"/>
      <c r="U159" s="75"/>
      <c r="V159" s="75"/>
      <c r="W159" s="75"/>
      <c r="X159" s="75"/>
      <c r="Y159" s="75"/>
    </row>
    <row r="160" spans="1:25" ht="18.75" customHeight="1">
      <c r="A160" s="146" t="s">
        <v>28</v>
      </c>
      <c r="B160" s="146"/>
      <c r="C160" s="146"/>
      <c r="D160" s="146"/>
      <c r="E160" s="146"/>
      <c r="F160" s="146"/>
      <c r="G160" s="146"/>
      <c r="H160" s="146"/>
      <c r="I160" s="67" t="s">
        <v>91</v>
      </c>
      <c r="J160" s="147">
        <v>119</v>
      </c>
      <c r="K160" s="147"/>
      <c r="L160" s="147"/>
      <c r="M160" s="74">
        <f>N160+P160+Q160+R160+S160+T160+U160+V160+W160+X160+O160</f>
        <v>3334952</v>
      </c>
      <c r="N160" s="68">
        <f>2588512+746440</f>
        <v>3334952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</row>
    <row r="161" spans="1:25" ht="18.75" customHeight="1">
      <c r="A161" s="146" t="s">
        <v>25</v>
      </c>
      <c r="B161" s="146"/>
      <c r="C161" s="146"/>
      <c r="D161" s="146"/>
      <c r="E161" s="146"/>
      <c r="F161" s="146"/>
      <c r="G161" s="146"/>
      <c r="H161" s="146"/>
      <c r="I161" s="67" t="s">
        <v>92</v>
      </c>
      <c r="J161" s="147">
        <v>112</v>
      </c>
      <c r="K161" s="147"/>
      <c r="L161" s="147"/>
      <c r="M161" s="74">
        <f>N161+P161+Q161+R161+S161+T161+U161+V161+W161+X161+O161</f>
        <v>2400</v>
      </c>
      <c r="N161" s="68">
        <f>1800+600</f>
        <v>2400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</row>
    <row r="162" spans="1:25" ht="18.75" customHeight="1">
      <c r="A162" s="145" t="s">
        <v>93</v>
      </c>
      <c r="B162" s="145"/>
      <c r="C162" s="145"/>
      <c r="D162" s="145"/>
      <c r="E162" s="145"/>
      <c r="F162" s="145"/>
      <c r="G162" s="145"/>
      <c r="H162" s="145"/>
      <c r="I162" s="72" t="s">
        <v>94</v>
      </c>
      <c r="J162" s="142">
        <v>300</v>
      </c>
      <c r="K162" s="142"/>
      <c r="L162" s="142"/>
      <c r="M162" s="73">
        <f>N162+P162+Q162+R162+S162+T162+U162+V162+W162+X162</f>
        <v>0</v>
      </c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ht="18.75">
      <c r="A163" s="146" t="s">
        <v>18</v>
      </c>
      <c r="B163" s="146"/>
      <c r="C163" s="146"/>
      <c r="D163" s="146"/>
      <c r="E163" s="146"/>
      <c r="F163" s="146"/>
      <c r="G163" s="146"/>
      <c r="H163" s="146"/>
      <c r="I163" s="76"/>
      <c r="J163" s="147"/>
      <c r="K163" s="147"/>
      <c r="L163" s="147"/>
      <c r="M163" s="74"/>
      <c r="N163" s="68"/>
      <c r="O163" s="68"/>
      <c r="P163" s="68"/>
      <c r="Q163" s="68"/>
      <c r="R163" s="68"/>
      <c r="S163" s="75"/>
      <c r="T163" s="75"/>
      <c r="U163" s="75"/>
      <c r="V163" s="75"/>
      <c r="W163" s="75"/>
      <c r="X163" s="75"/>
      <c r="Y163" s="75"/>
    </row>
    <row r="164" spans="1:25" ht="18.75" customHeight="1">
      <c r="A164" s="146" t="s">
        <v>95</v>
      </c>
      <c r="B164" s="146"/>
      <c r="C164" s="146"/>
      <c r="D164" s="146"/>
      <c r="E164" s="146"/>
      <c r="F164" s="146"/>
      <c r="G164" s="146"/>
      <c r="H164" s="146"/>
      <c r="I164" s="67" t="s">
        <v>96</v>
      </c>
      <c r="J164" s="147">
        <v>850</v>
      </c>
      <c r="K164" s="147"/>
      <c r="L164" s="147"/>
      <c r="M164" s="74">
        <f>M165+M166+M167</f>
        <v>198132</v>
      </c>
      <c r="N164" s="74">
        <f aca="true" t="shared" si="17" ref="N164:Y164">N165+N166+N167</f>
        <v>198132</v>
      </c>
      <c r="O164" s="74">
        <f t="shared" si="17"/>
        <v>0</v>
      </c>
      <c r="P164" s="74">
        <f t="shared" si="17"/>
        <v>0</v>
      </c>
      <c r="Q164" s="74">
        <f t="shared" si="17"/>
        <v>0</v>
      </c>
      <c r="R164" s="74">
        <f t="shared" si="17"/>
        <v>0</v>
      </c>
      <c r="S164" s="74">
        <f t="shared" si="17"/>
        <v>0</v>
      </c>
      <c r="T164" s="74">
        <f t="shared" si="17"/>
        <v>0</v>
      </c>
      <c r="U164" s="74">
        <f t="shared" si="17"/>
        <v>0</v>
      </c>
      <c r="V164" s="74">
        <f t="shared" si="17"/>
        <v>0</v>
      </c>
      <c r="W164" s="74">
        <f t="shared" si="17"/>
        <v>0</v>
      </c>
      <c r="X164" s="74">
        <f t="shared" si="17"/>
        <v>0</v>
      </c>
      <c r="Y164" s="74">
        <f t="shared" si="17"/>
        <v>0</v>
      </c>
    </row>
    <row r="165" spans="1:25" ht="18.75" customHeight="1">
      <c r="A165" s="146" t="s">
        <v>189</v>
      </c>
      <c r="B165" s="146"/>
      <c r="C165" s="146"/>
      <c r="D165" s="146"/>
      <c r="E165" s="146"/>
      <c r="F165" s="146"/>
      <c r="G165" s="146"/>
      <c r="H165" s="146"/>
      <c r="I165" s="67" t="s">
        <v>190</v>
      </c>
      <c r="J165" s="147">
        <v>851</v>
      </c>
      <c r="K165" s="147"/>
      <c r="L165" s="147"/>
      <c r="M165" s="74">
        <f>N165+P165+Q165+R165+S165+T165+U165+V165+W165+X165+O165</f>
        <v>198132</v>
      </c>
      <c r="N165" s="68">
        <f>60400+137732</f>
        <v>198132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</row>
    <row r="166" spans="1:25" ht="18.75" customHeight="1">
      <c r="A166" s="146" t="s">
        <v>191</v>
      </c>
      <c r="B166" s="146"/>
      <c r="C166" s="146"/>
      <c r="D166" s="146"/>
      <c r="E166" s="146"/>
      <c r="F166" s="146"/>
      <c r="G166" s="146"/>
      <c r="H166" s="146"/>
      <c r="I166" s="67" t="s">
        <v>192</v>
      </c>
      <c r="J166" s="147">
        <v>852</v>
      </c>
      <c r="K166" s="147"/>
      <c r="L166" s="147"/>
      <c r="M166" s="74">
        <f>N166+P166+Q166+R166+S166+T166+U166+V166+W166+X166+O166</f>
        <v>0</v>
      </c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</row>
    <row r="167" spans="1:25" ht="18.75" customHeight="1">
      <c r="A167" s="146" t="s">
        <v>193</v>
      </c>
      <c r="B167" s="146"/>
      <c r="C167" s="146"/>
      <c r="D167" s="146"/>
      <c r="E167" s="146"/>
      <c r="F167" s="146"/>
      <c r="G167" s="146"/>
      <c r="H167" s="146"/>
      <c r="I167" s="67" t="s">
        <v>194</v>
      </c>
      <c r="J167" s="147">
        <v>853</v>
      </c>
      <c r="K167" s="147"/>
      <c r="L167" s="147"/>
      <c r="M167" s="74">
        <f>N167+P167+Q167+R167+S167+T167+U167+V167+W167+X167+O167</f>
        <v>0</v>
      </c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</row>
    <row r="168" spans="1:25" ht="18.75" customHeight="1">
      <c r="A168" s="146" t="s">
        <v>97</v>
      </c>
      <c r="B168" s="146"/>
      <c r="C168" s="146"/>
      <c r="D168" s="146"/>
      <c r="E168" s="146"/>
      <c r="F168" s="146"/>
      <c r="G168" s="146"/>
      <c r="H168" s="146"/>
      <c r="I168" s="67" t="s">
        <v>98</v>
      </c>
      <c r="J168" s="147"/>
      <c r="K168" s="147"/>
      <c r="L168" s="147"/>
      <c r="M168" s="74">
        <f>N168+P168+Q168+R168+S168+T168+U168+V168+W168+X168+O168</f>
        <v>0</v>
      </c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</row>
    <row r="169" spans="1:25" ht="38.25" customHeight="1">
      <c r="A169" s="145" t="s">
        <v>99</v>
      </c>
      <c r="B169" s="145"/>
      <c r="C169" s="145"/>
      <c r="D169" s="145"/>
      <c r="E169" s="145"/>
      <c r="F169" s="145"/>
      <c r="G169" s="145"/>
      <c r="H169" s="145"/>
      <c r="I169" s="77" t="s">
        <v>100</v>
      </c>
      <c r="J169" s="142">
        <v>240</v>
      </c>
      <c r="K169" s="142"/>
      <c r="L169" s="142"/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</row>
    <row r="170" spans="1:25" ht="18.75" customHeight="1">
      <c r="A170" s="145" t="s">
        <v>101</v>
      </c>
      <c r="B170" s="145"/>
      <c r="C170" s="145"/>
      <c r="D170" s="145"/>
      <c r="E170" s="145"/>
      <c r="F170" s="145"/>
      <c r="G170" s="145"/>
      <c r="H170" s="145"/>
      <c r="I170" s="78" t="s">
        <v>102</v>
      </c>
      <c r="J170" s="142">
        <v>240</v>
      </c>
      <c r="K170" s="142"/>
      <c r="L170" s="142"/>
      <c r="M170" s="79">
        <f aca="true" t="shared" si="18" ref="M170:Y170">M172+M173+M174+M175+M176+M177+M178+M179+M181</f>
        <v>7006073</v>
      </c>
      <c r="N170" s="79">
        <f t="shared" si="18"/>
        <v>2055615</v>
      </c>
      <c r="O170" s="79">
        <f t="shared" si="18"/>
        <v>0</v>
      </c>
      <c r="P170" s="79">
        <f t="shared" si="18"/>
        <v>135968</v>
      </c>
      <c r="Q170" s="79">
        <f t="shared" si="18"/>
        <v>0</v>
      </c>
      <c r="R170" s="79">
        <f t="shared" si="18"/>
        <v>0</v>
      </c>
      <c r="S170" s="79">
        <f t="shared" si="18"/>
        <v>0</v>
      </c>
      <c r="T170" s="79">
        <f t="shared" si="18"/>
        <v>4814490</v>
      </c>
      <c r="U170" s="79">
        <f t="shared" si="18"/>
        <v>0</v>
      </c>
      <c r="V170" s="79">
        <f t="shared" si="18"/>
        <v>0</v>
      </c>
      <c r="W170" s="79">
        <f t="shared" si="18"/>
        <v>0</v>
      </c>
      <c r="X170" s="79">
        <f t="shared" si="18"/>
        <v>0</v>
      </c>
      <c r="Y170" s="79">
        <f t="shared" si="18"/>
        <v>0</v>
      </c>
    </row>
    <row r="171" spans="1:25" ht="18.75" customHeight="1">
      <c r="A171" s="146" t="s">
        <v>103</v>
      </c>
      <c r="B171" s="146"/>
      <c r="C171" s="146"/>
      <c r="D171" s="146"/>
      <c r="E171" s="146"/>
      <c r="F171" s="146"/>
      <c r="G171" s="146"/>
      <c r="H171" s="146"/>
      <c r="I171" s="67"/>
      <c r="J171" s="147"/>
      <c r="K171" s="147"/>
      <c r="L171" s="147"/>
      <c r="M171" s="69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</row>
    <row r="172" spans="1:25" ht="18.75" customHeight="1">
      <c r="A172" s="146" t="s">
        <v>19</v>
      </c>
      <c r="B172" s="146"/>
      <c r="C172" s="146"/>
      <c r="D172" s="146"/>
      <c r="E172" s="146"/>
      <c r="F172" s="146"/>
      <c r="G172" s="146"/>
      <c r="H172" s="146"/>
      <c r="I172" s="67" t="s">
        <v>104</v>
      </c>
      <c r="J172" s="147">
        <v>244</v>
      </c>
      <c r="K172" s="147"/>
      <c r="L172" s="147"/>
      <c r="M172" s="74">
        <f>N172+P172+Q172+R172+S172+T172+U172+V172+W172+X172+O172</f>
        <v>15200</v>
      </c>
      <c r="N172" s="69">
        <v>15200</v>
      </c>
      <c r="O172" s="69"/>
      <c r="P172" s="69"/>
      <c r="Q172" s="69"/>
      <c r="R172" s="68"/>
      <c r="S172" s="68"/>
      <c r="T172" s="68"/>
      <c r="U172" s="68"/>
      <c r="V172" s="68"/>
      <c r="W172" s="68"/>
      <c r="X172" s="68"/>
      <c r="Y172" s="68"/>
    </row>
    <row r="173" spans="1:25" ht="18.75" customHeight="1">
      <c r="A173" s="146" t="s">
        <v>155</v>
      </c>
      <c r="B173" s="146"/>
      <c r="C173" s="146"/>
      <c r="D173" s="146"/>
      <c r="E173" s="146"/>
      <c r="F173" s="146"/>
      <c r="G173" s="146"/>
      <c r="H173" s="146"/>
      <c r="I173" s="67" t="s">
        <v>105</v>
      </c>
      <c r="J173" s="147">
        <v>244</v>
      </c>
      <c r="K173" s="147"/>
      <c r="L173" s="147"/>
      <c r="M173" s="74">
        <f aca="true" t="shared" si="19" ref="M173:M181">N173+P173+Q173+R173+S173+T173+U173+V173+W173+X173+O173</f>
        <v>0</v>
      </c>
      <c r="N173" s="69"/>
      <c r="O173" s="69"/>
      <c r="P173" s="69"/>
      <c r="Q173" s="69"/>
      <c r="R173" s="68"/>
      <c r="S173" s="68"/>
      <c r="T173" s="68"/>
      <c r="U173" s="68"/>
      <c r="V173" s="68"/>
      <c r="W173" s="68"/>
      <c r="X173" s="68"/>
      <c r="Y173" s="68"/>
    </row>
    <row r="174" spans="1:25" ht="18.75" customHeight="1">
      <c r="A174" s="146" t="s">
        <v>20</v>
      </c>
      <c r="B174" s="146"/>
      <c r="C174" s="146"/>
      <c r="D174" s="146"/>
      <c r="E174" s="146"/>
      <c r="F174" s="146"/>
      <c r="G174" s="146"/>
      <c r="H174" s="146"/>
      <c r="I174" s="67" t="s">
        <v>107</v>
      </c>
      <c r="J174" s="147">
        <v>244</v>
      </c>
      <c r="K174" s="147"/>
      <c r="L174" s="147"/>
      <c r="M174" s="74">
        <f t="shared" si="19"/>
        <v>1475640</v>
      </c>
      <c r="N174" s="69">
        <v>1475640</v>
      </c>
      <c r="O174" s="69"/>
      <c r="P174" s="69"/>
      <c r="Q174" s="69"/>
      <c r="R174" s="68"/>
      <c r="S174" s="68"/>
      <c r="T174" s="68"/>
      <c r="U174" s="68"/>
      <c r="V174" s="68"/>
      <c r="W174" s="68"/>
      <c r="X174" s="68"/>
      <c r="Y174" s="68"/>
    </row>
    <row r="175" spans="1:25" ht="44.25" customHeight="1">
      <c r="A175" s="146" t="s">
        <v>106</v>
      </c>
      <c r="B175" s="146"/>
      <c r="C175" s="146"/>
      <c r="D175" s="146"/>
      <c r="E175" s="146"/>
      <c r="F175" s="146"/>
      <c r="G175" s="146"/>
      <c r="H175" s="146"/>
      <c r="I175" s="67" t="s">
        <v>108</v>
      </c>
      <c r="J175" s="147">
        <v>244</v>
      </c>
      <c r="K175" s="147"/>
      <c r="L175" s="147"/>
      <c r="M175" s="74">
        <f t="shared" si="19"/>
        <v>0</v>
      </c>
      <c r="N175" s="69"/>
      <c r="O175" s="69"/>
      <c r="P175" s="69"/>
      <c r="Q175" s="69"/>
      <c r="R175" s="68"/>
      <c r="S175" s="68"/>
      <c r="T175" s="68"/>
      <c r="U175" s="68"/>
      <c r="V175" s="68"/>
      <c r="W175" s="68"/>
      <c r="X175" s="68"/>
      <c r="Y175" s="68"/>
    </row>
    <row r="176" spans="1:25" ht="18.75" customHeight="1">
      <c r="A176" s="146" t="s">
        <v>26</v>
      </c>
      <c r="B176" s="146"/>
      <c r="C176" s="146"/>
      <c r="D176" s="146"/>
      <c r="E176" s="146"/>
      <c r="F176" s="146"/>
      <c r="G176" s="146"/>
      <c r="H176" s="146"/>
      <c r="I176" s="67" t="s">
        <v>109</v>
      </c>
      <c r="J176" s="147">
        <v>244</v>
      </c>
      <c r="K176" s="147"/>
      <c r="L176" s="147"/>
      <c r="M176" s="74">
        <f t="shared" si="19"/>
        <v>116455</v>
      </c>
      <c r="N176" s="69">
        <v>116455</v>
      </c>
      <c r="O176" s="69"/>
      <c r="P176" s="69"/>
      <c r="Q176" s="69"/>
      <c r="R176" s="68"/>
      <c r="S176" s="68"/>
      <c r="T176" s="68"/>
      <c r="U176" s="68"/>
      <c r="V176" s="68"/>
      <c r="W176" s="68"/>
      <c r="X176" s="68"/>
      <c r="Y176" s="68"/>
    </row>
    <row r="177" spans="1:25" ht="18.75" customHeight="1">
      <c r="A177" s="146" t="s">
        <v>27</v>
      </c>
      <c r="B177" s="146"/>
      <c r="C177" s="146"/>
      <c r="D177" s="146"/>
      <c r="E177" s="146"/>
      <c r="F177" s="146"/>
      <c r="G177" s="146"/>
      <c r="H177" s="146"/>
      <c r="I177" s="67" t="s">
        <v>110</v>
      </c>
      <c r="J177" s="147">
        <v>244</v>
      </c>
      <c r="K177" s="147"/>
      <c r="L177" s="147"/>
      <c r="M177" s="74">
        <f t="shared" si="19"/>
        <v>66276</v>
      </c>
      <c r="N177" s="69">
        <v>66276</v>
      </c>
      <c r="O177" s="69"/>
      <c r="P177" s="69"/>
      <c r="Q177" s="69"/>
      <c r="R177" s="68"/>
      <c r="S177" s="68"/>
      <c r="T177" s="68"/>
      <c r="U177" s="68"/>
      <c r="V177" s="68"/>
      <c r="W177" s="68"/>
      <c r="X177" s="68"/>
      <c r="Y177" s="68"/>
    </row>
    <row r="178" spans="1:25" ht="20.25" customHeight="1">
      <c r="A178" s="146" t="s">
        <v>21</v>
      </c>
      <c r="B178" s="146"/>
      <c r="C178" s="146"/>
      <c r="D178" s="146"/>
      <c r="E178" s="146"/>
      <c r="F178" s="146"/>
      <c r="G178" s="146"/>
      <c r="H178" s="146"/>
      <c r="I178" s="67" t="s">
        <v>111</v>
      </c>
      <c r="J178" s="147">
        <v>244</v>
      </c>
      <c r="K178" s="147"/>
      <c r="L178" s="147"/>
      <c r="M178" s="74">
        <f t="shared" si="19"/>
        <v>559302</v>
      </c>
      <c r="N178" s="69">
        <v>121665</v>
      </c>
      <c r="O178" s="69"/>
      <c r="P178" s="69"/>
      <c r="Q178" s="74"/>
      <c r="R178" s="68"/>
      <c r="S178" s="75"/>
      <c r="T178" s="68">
        <v>437637</v>
      </c>
      <c r="U178" s="68"/>
      <c r="V178" s="75"/>
      <c r="W178" s="75"/>
      <c r="X178" s="75"/>
      <c r="Y178" s="68"/>
    </row>
    <row r="179" spans="1:25" ht="20.25" customHeight="1">
      <c r="A179" s="146" t="s">
        <v>22</v>
      </c>
      <c r="B179" s="146"/>
      <c r="C179" s="146"/>
      <c r="D179" s="146"/>
      <c r="E179" s="146"/>
      <c r="F179" s="146"/>
      <c r="G179" s="146"/>
      <c r="H179" s="146"/>
      <c r="I179" s="67" t="s">
        <v>170</v>
      </c>
      <c r="J179" s="147">
        <v>244</v>
      </c>
      <c r="K179" s="147"/>
      <c r="L179" s="147"/>
      <c r="M179" s="74">
        <f t="shared" si="19"/>
        <v>4773200</v>
      </c>
      <c r="N179" s="69">
        <v>260379</v>
      </c>
      <c r="O179" s="69"/>
      <c r="P179" s="69">
        <v>135968</v>
      </c>
      <c r="Q179" s="74"/>
      <c r="R179" s="68"/>
      <c r="S179" s="68"/>
      <c r="T179" s="68">
        <f>332681+4044172</f>
        <v>4376853</v>
      </c>
      <c r="U179" s="68"/>
      <c r="V179" s="75"/>
      <c r="W179" s="75"/>
      <c r="X179" s="75"/>
      <c r="Y179" s="68"/>
    </row>
    <row r="180" spans="1:25" ht="18.75">
      <c r="A180" s="148" t="s">
        <v>156</v>
      </c>
      <c r="B180" s="149"/>
      <c r="C180" s="149"/>
      <c r="D180" s="149"/>
      <c r="E180" s="149"/>
      <c r="F180" s="149"/>
      <c r="G180" s="149"/>
      <c r="H180" s="150"/>
      <c r="I180" s="67"/>
      <c r="J180" s="147">
        <v>244</v>
      </c>
      <c r="K180" s="147"/>
      <c r="L180" s="147"/>
      <c r="M180" s="74">
        <f t="shared" si="19"/>
        <v>4431095</v>
      </c>
      <c r="N180" s="69">
        <v>260379</v>
      </c>
      <c r="O180" s="69"/>
      <c r="P180" s="69">
        <v>126544</v>
      </c>
      <c r="Q180" s="74"/>
      <c r="R180" s="68"/>
      <c r="S180" s="68"/>
      <c r="T180" s="68">
        <v>4044172</v>
      </c>
      <c r="U180" s="68"/>
      <c r="V180" s="75"/>
      <c r="W180" s="75"/>
      <c r="X180" s="75"/>
      <c r="Y180" s="68"/>
    </row>
    <row r="181" spans="1:26" ht="20.25" customHeight="1">
      <c r="A181" s="146" t="s">
        <v>196</v>
      </c>
      <c r="B181" s="146"/>
      <c r="C181" s="146"/>
      <c r="D181" s="146"/>
      <c r="E181" s="146"/>
      <c r="F181" s="146"/>
      <c r="G181" s="146"/>
      <c r="H181" s="146"/>
      <c r="I181" s="67" t="s">
        <v>197</v>
      </c>
      <c r="J181" s="147">
        <v>244</v>
      </c>
      <c r="K181" s="147"/>
      <c r="L181" s="147"/>
      <c r="M181" s="74">
        <f t="shared" si="19"/>
        <v>0</v>
      </c>
      <c r="N181" s="69"/>
      <c r="O181" s="69"/>
      <c r="P181" s="69"/>
      <c r="Q181" s="74"/>
      <c r="R181" s="74"/>
      <c r="S181" s="68"/>
      <c r="T181" s="68"/>
      <c r="U181" s="68"/>
      <c r="V181" s="75"/>
      <c r="W181" s="75"/>
      <c r="X181" s="75"/>
      <c r="Y181" s="75"/>
      <c r="Z181" s="68"/>
    </row>
    <row r="182" spans="1:25" ht="18.75">
      <c r="A182" s="145" t="s">
        <v>171</v>
      </c>
      <c r="B182" s="145"/>
      <c r="C182" s="145"/>
      <c r="D182" s="145"/>
      <c r="E182" s="145"/>
      <c r="F182" s="145"/>
      <c r="G182" s="145"/>
      <c r="H182" s="145"/>
      <c r="I182" s="80" t="s">
        <v>112</v>
      </c>
      <c r="J182" s="142" t="s">
        <v>67</v>
      </c>
      <c r="K182" s="142"/>
      <c r="L182" s="142"/>
      <c r="M182" s="73">
        <f>M183+M184</f>
        <v>0</v>
      </c>
      <c r="N182" s="73">
        <f aca="true" t="shared" si="20" ref="N182:Y182">N183+N184</f>
        <v>0</v>
      </c>
      <c r="O182" s="73">
        <f t="shared" si="20"/>
        <v>0</v>
      </c>
      <c r="P182" s="73">
        <f t="shared" si="20"/>
        <v>0</v>
      </c>
      <c r="Q182" s="73">
        <f t="shared" si="20"/>
        <v>0</v>
      </c>
      <c r="R182" s="73">
        <f t="shared" si="20"/>
        <v>0</v>
      </c>
      <c r="S182" s="73">
        <f t="shared" si="20"/>
        <v>0</v>
      </c>
      <c r="T182" s="73">
        <f t="shared" si="20"/>
        <v>0</v>
      </c>
      <c r="U182" s="73">
        <f t="shared" si="20"/>
        <v>0</v>
      </c>
      <c r="V182" s="73">
        <f t="shared" si="20"/>
        <v>0</v>
      </c>
      <c r="W182" s="73">
        <f t="shared" si="20"/>
        <v>0</v>
      </c>
      <c r="X182" s="73">
        <f t="shared" si="20"/>
        <v>0</v>
      </c>
      <c r="Y182" s="73">
        <f t="shared" si="20"/>
        <v>0</v>
      </c>
    </row>
    <row r="183" spans="1:25" ht="18.75" customHeight="1">
      <c r="A183" s="146" t="s">
        <v>113</v>
      </c>
      <c r="B183" s="146"/>
      <c r="C183" s="146"/>
      <c r="D183" s="146"/>
      <c r="E183" s="146"/>
      <c r="F183" s="146"/>
      <c r="G183" s="146"/>
      <c r="H183" s="146"/>
      <c r="I183" s="76" t="s">
        <v>114</v>
      </c>
      <c r="J183" s="147">
        <v>510</v>
      </c>
      <c r="K183" s="147"/>
      <c r="L183" s="147"/>
      <c r="M183" s="74">
        <f>N183+P183+Q183+R183+S183+T183+U183+V183+W183+X183+O183</f>
        <v>0</v>
      </c>
      <c r="N183" s="69"/>
      <c r="O183" s="69"/>
      <c r="P183" s="74"/>
      <c r="Q183" s="74"/>
      <c r="R183" s="74"/>
      <c r="S183" s="75"/>
      <c r="T183" s="75"/>
      <c r="U183" s="75"/>
      <c r="V183" s="75"/>
      <c r="W183" s="75"/>
      <c r="X183" s="75"/>
      <c r="Y183" s="74"/>
    </row>
    <row r="184" spans="1:25" ht="18.75" customHeight="1">
      <c r="A184" s="146" t="s">
        <v>115</v>
      </c>
      <c r="B184" s="146"/>
      <c r="C184" s="146"/>
      <c r="D184" s="146"/>
      <c r="E184" s="146"/>
      <c r="F184" s="146"/>
      <c r="G184" s="146"/>
      <c r="H184" s="146"/>
      <c r="I184" s="76" t="s">
        <v>116</v>
      </c>
      <c r="J184" s="147">
        <v>550</v>
      </c>
      <c r="K184" s="147"/>
      <c r="L184" s="147"/>
      <c r="M184" s="74">
        <f>N184+P184+Q184+R184+S184+T184+U184+V184+W184+X184+O184</f>
        <v>0</v>
      </c>
      <c r="N184" s="69"/>
      <c r="O184" s="69"/>
      <c r="P184" s="74"/>
      <c r="Q184" s="74"/>
      <c r="R184" s="74"/>
      <c r="S184" s="75"/>
      <c r="T184" s="75"/>
      <c r="U184" s="75"/>
      <c r="V184" s="75"/>
      <c r="W184" s="75"/>
      <c r="X184" s="75"/>
      <c r="Y184" s="74"/>
    </row>
    <row r="185" spans="1:25" s="3" customFormat="1" ht="18.75" customHeight="1">
      <c r="A185" s="145" t="s">
        <v>117</v>
      </c>
      <c r="B185" s="145"/>
      <c r="C185" s="145"/>
      <c r="D185" s="145"/>
      <c r="E185" s="145"/>
      <c r="F185" s="145"/>
      <c r="G185" s="145"/>
      <c r="H185" s="145"/>
      <c r="I185" s="72" t="s">
        <v>118</v>
      </c>
      <c r="J185" s="142"/>
      <c r="K185" s="142"/>
      <c r="L185" s="142"/>
      <c r="M185" s="73">
        <f>M186+M187</f>
        <v>0</v>
      </c>
      <c r="N185" s="73">
        <f aca="true" t="shared" si="21" ref="N185:Y185">N186+N187</f>
        <v>0</v>
      </c>
      <c r="O185" s="73">
        <f t="shared" si="21"/>
        <v>0</v>
      </c>
      <c r="P185" s="73">
        <f t="shared" si="21"/>
        <v>0</v>
      </c>
      <c r="Q185" s="73">
        <f t="shared" si="21"/>
        <v>0</v>
      </c>
      <c r="R185" s="73">
        <f t="shared" si="21"/>
        <v>0</v>
      </c>
      <c r="S185" s="73">
        <f t="shared" si="21"/>
        <v>0</v>
      </c>
      <c r="T185" s="73">
        <f t="shared" si="21"/>
        <v>0</v>
      </c>
      <c r="U185" s="73">
        <f t="shared" si="21"/>
        <v>0</v>
      </c>
      <c r="V185" s="73">
        <f t="shared" si="21"/>
        <v>0</v>
      </c>
      <c r="W185" s="73">
        <f t="shared" si="21"/>
        <v>0</v>
      </c>
      <c r="X185" s="73">
        <f t="shared" si="21"/>
        <v>0</v>
      </c>
      <c r="Y185" s="73">
        <f t="shared" si="21"/>
        <v>0</v>
      </c>
    </row>
    <row r="186" spans="1:25" ht="18.75" customHeight="1">
      <c r="A186" s="146" t="s">
        <v>119</v>
      </c>
      <c r="B186" s="146"/>
      <c r="C186" s="146"/>
      <c r="D186" s="146"/>
      <c r="E186" s="146"/>
      <c r="F186" s="146"/>
      <c r="G186" s="146"/>
      <c r="H186" s="146"/>
      <c r="I186" s="76" t="s">
        <v>120</v>
      </c>
      <c r="J186" s="147">
        <v>610</v>
      </c>
      <c r="K186" s="147"/>
      <c r="L186" s="147"/>
      <c r="M186" s="74">
        <f>N186+P186+Q186+R186+S186+T186+U186+V186+W186+X186+O186</f>
        <v>0</v>
      </c>
      <c r="N186" s="69"/>
      <c r="O186" s="69"/>
      <c r="P186" s="74"/>
      <c r="Q186" s="74"/>
      <c r="R186" s="68"/>
      <c r="S186" s="75"/>
      <c r="T186" s="75"/>
      <c r="U186" s="75"/>
      <c r="V186" s="75"/>
      <c r="W186" s="75"/>
      <c r="X186" s="75"/>
      <c r="Y186" s="75"/>
    </row>
    <row r="187" spans="1:25" ht="18.75" customHeight="1">
      <c r="A187" s="146" t="s">
        <v>121</v>
      </c>
      <c r="B187" s="146"/>
      <c r="C187" s="146"/>
      <c r="D187" s="146"/>
      <c r="E187" s="146"/>
      <c r="F187" s="146"/>
      <c r="G187" s="146"/>
      <c r="H187" s="146"/>
      <c r="I187" s="76" t="s">
        <v>122</v>
      </c>
      <c r="J187" s="147">
        <v>650</v>
      </c>
      <c r="K187" s="147"/>
      <c r="L187" s="147"/>
      <c r="M187" s="74">
        <f>N187+P187+Q187+R187+S187+T187+U187+V187+W187+X187+O187</f>
        <v>0</v>
      </c>
      <c r="N187" s="74"/>
      <c r="O187" s="74"/>
      <c r="P187" s="74"/>
      <c r="Q187" s="74"/>
      <c r="R187" s="68"/>
      <c r="S187" s="75"/>
      <c r="T187" s="75"/>
      <c r="U187" s="75"/>
      <c r="V187" s="75"/>
      <c r="W187" s="75"/>
      <c r="X187" s="75"/>
      <c r="Y187" s="75"/>
    </row>
    <row r="188" spans="1:25" s="66" customFormat="1" ht="20.25" customHeight="1">
      <c r="A188" s="141" t="s">
        <v>123</v>
      </c>
      <c r="B188" s="141"/>
      <c r="C188" s="141"/>
      <c r="D188" s="141"/>
      <c r="E188" s="141"/>
      <c r="F188" s="141"/>
      <c r="G188" s="141"/>
      <c r="H188" s="141"/>
      <c r="I188" s="72" t="s">
        <v>124</v>
      </c>
      <c r="J188" s="142" t="s">
        <v>67</v>
      </c>
      <c r="K188" s="142"/>
      <c r="L188" s="142"/>
      <c r="M188" s="73">
        <f>N188+P188+Q188+R188+S188+T188+U188+V188+W188+X188+O188</f>
        <v>0</v>
      </c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</row>
    <row r="189" spans="1:25" s="66" customFormat="1" ht="20.25" customHeight="1">
      <c r="A189" s="141" t="s">
        <v>125</v>
      </c>
      <c r="B189" s="141"/>
      <c r="C189" s="141"/>
      <c r="D189" s="141"/>
      <c r="E189" s="141"/>
      <c r="F189" s="141"/>
      <c r="G189" s="141"/>
      <c r="H189" s="141"/>
      <c r="I189" s="72" t="s">
        <v>126</v>
      </c>
      <c r="J189" s="142" t="s">
        <v>67</v>
      </c>
      <c r="K189" s="142"/>
      <c r="L189" s="142"/>
      <c r="M189" s="73">
        <f>N189+P189+Q189+R189+S189+T189+U189+V189+W189+X189+O189</f>
        <v>0</v>
      </c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</row>
    <row r="190" ht="12.75"/>
    <row r="191" spans="20:21" ht="18.75">
      <c r="T191" s="133"/>
      <c r="U191" s="133"/>
    </row>
    <row r="192" spans="1:25" ht="18.75">
      <c r="A192" s="60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ht="12.75"/>
    <row r="194" spans="1:27" ht="20.25" customHeight="1">
      <c r="A194" s="201" t="s">
        <v>216</v>
      </c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117"/>
      <c r="AA194" s="117"/>
    </row>
    <row r="195" spans="20:25" ht="12.75">
      <c r="T195" s="159"/>
      <c r="U195" s="159"/>
      <c r="V195" s="159"/>
      <c r="W195" s="159"/>
      <c r="X195" s="159"/>
      <c r="Y195" s="159"/>
    </row>
    <row r="196" spans="1:25" s="62" customFormat="1" ht="18.75" customHeight="1">
      <c r="A196" s="123" t="s">
        <v>17</v>
      </c>
      <c r="B196" s="123"/>
      <c r="C196" s="123"/>
      <c r="D196" s="123"/>
      <c r="E196" s="123"/>
      <c r="F196" s="123"/>
      <c r="G196" s="123"/>
      <c r="H196" s="123"/>
      <c r="I196" s="123" t="s">
        <v>58</v>
      </c>
      <c r="J196" s="123" t="s">
        <v>59</v>
      </c>
      <c r="K196" s="123"/>
      <c r="L196" s="123"/>
      <c r="M196" s="154" t="s">
        <v>60</v>
      </c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6"/>
    </row>
    <row r="197" spans="1:25" s="62" customFormat="1" ht="22.5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 t="s">
        <v>34</v>
      </c>
      <c r="N197" s="129" t="s">
        <v>16</v>
      </c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30"/>
    </row>
    <row r="198" spans="1:25" s="62" customFormat="1" ht="80.25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 t="s">
        <v>211</v>
      </c>
      <c r="O198" s="123" t="s">
        <v>212</v>
      </c>
      <c r="P198" s="123" t="s">
        <v>154</v>
      </c>
      <c r="Q198" s="123"/>
      <c r="R198" s="123" t="s">
        <v>61</v>
      </c>
      <c r="S198" s="123" t="s">
        <v>62</v>
      </c>
      <c r="T198" s="123" t="s">
        <v>63</v>
      </c>
      <c r="U198" s="123"/>
      <c r="V198" s="123"/>
      <c r="W198" s="123"/>
      <c r="X198" s="123"/>
      <c r="Y198" s="123"/>
    </row>
    <row r="199" spans="1:25" s="62" customFormat="1" ht="243.75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05" t="s">
        <v>188</v>
      </c>
      <c r="Q199" s="106" t="s">
        <v>195</v>
      </c>
      <c r="R199" s="123"/>
      <c r="S199" s="123"/>
      <c r="T199" s="58" t="s">
        <v>160</v>
      </c>
      <c r="U199" s="58" t="s">
        <v>161</v>
      </c>
      <c r="V199" s="58" t="s">
        <v>162</v>
      </c>
      <c r="W199" s="58" t="s">
        <v>163</v>
      </c>
      <c r="X199" s="58" t="s">
        <v>164</v>
      </c>
      <c r="Y199" s="58" t="s">
        <v>64</v>
      </c>
    </row>
    <row r="200" spans="1:25" s="62" customFormat="1" ht="22.5" customHeight="1">
      <c r="A200" s="157">
        <v>1</v>
      </c>
      <c r="B200" s="157"/>
      <c r="C200" s="157"/>
      <c r="D200" s="157"/>
      <c r="E200" s="157"/>
      <c r="F200" s="157"/>
      <c r="G200" s="157"/>
      <c r="H200" s="157"/>
      <c r="I200" s="63">
        <v>2</v>
      </c>
      <c r="J200" s="157">
        <v>3</v>
      </c>
      <c r="K200" s="157"/>
      <c r="L200" s="157"/>
      <c r="M200" s="63">
        <v>4</v>
      </c>
      <c r="N200" s="63">
        <v>5</v>
      </c>
      <c r="O200" s="110" t="s">
        <v>213</v>
      </c>
      <c r="P200" s="63">
        <v>6</v>
      </c>
      <c r="Q200" s="63">
        <v>7</v>
      </c>
      <c r="R200" s="63">
        <v>8</v>
      </c>
      <c r="S200" s="63">
        <v>9</v>
      </c>
      <c r="T200" s="63">
        <v>10</v>
      </c>
      <c r="U200" s="63">
        <v>11</v>
      </c>
      <c r="V200" s="63">
        <v>12</v>
      </c>
      <c r="W200" s="63">
        <v>13</v>
      </c>
      <c r="X200" s="63">
        <v>12</v>
      </c>
      <c r="Y200" s="63">
        <v>13</v>
      </c>
    </row>
    <row r="201" spans="1:27" s="66" customFormat="1" ht="22.5">
      <c r="A201" s="152" t="s">
        <v>65</v>
      </c>
      <c r="B201" s="152"/>
      <c r="C201" s="152"/>
      <c r="D201" s="152"/>
      <c r="E201" s="152"/>
      <c r="F201" s="152"/>
      <c r="G201" s="152"/>
      <c r="H201" s="152"/>
      <c r="I201" s="64" t="s">
        <v>66</v>
      </c>
      <c r="J201" s="153" t="s">
        <v>67</v>
      </c>
      <c r="K201" s="153"/>
      <c r="L201" s="153"/>
      <c r="M201" s="122">
        <f>M202+M203+M204+M205+M206+M207+M208</f>
        <v>22487466</v>
      </c>
      <c r="N201" s="65">
        <f>N209-N241-N235</f>
        <v>17537008</v>
      </c>
      <c r="O201" s="65">
        <f>O209-O241-O235</f>
        <v>0</v>
      </c>
      <c r="P201" s="65">
        <f>P206</f>
        <v>135968</v>
      </c>
      <c r="Q201" s="65">
        <f>Q206</f>
        <v>0</v>
      </c>
      <c r="R201" s="65">
        <f>R206</f>
        <v>0</v>
      </c>
      <c r="S201" s="122">
        <f aca="true" t="shared" si="22" ref="S201:Y201">S203</f>
        <v>0</v>
      </c>
      <c r="T201" s="122">
        <f t="shared" si="22"/>
        <v>4814490</v>
      </c>
      <c r="U201" s="122">
        <f t="shared" si="22"/>
        <v>0</v>
      </c>
      <c r="V201" s="122">
        <f t="shared" si="22"/>
        <v>0</v>
      </c>
      <c r="W201" s="122">
        <f t="shared" si="22"/>
        <v>0</v>
      </c>
      <c r="X201" s="122">
        <f t="shared" si="22"/>
        <v>0</v>
      </c>
      <c r="Y201" s="122">
        <f t="shared" si="22"/>
        <v>0</v>
      </c>
      <c r="AA201" s="107">
        <f>M201+M241+M235</f>
        <v>22487466</v>
      </c>
    </row>
    <row r="202" spans="1:27" s="66" customFormat="1" ht="20.25" customHeight="1">
      <c r="A202" s="146" t="s">
        <v>68</v>
      </c>
      <c r="B202" s="146"/>
      <c r="C202" s="146"/>
      <c r="D202" s="146"/>
      <c r="E202" s="146"/>
      <c r="F202" s="146"/>
      <c r="G202" s="146"/>
      <c r="H202" s="146"/>
      <c r="I202" s="67" t="s">
        <v>69</v>
      </c>
      <c r="J202" s="151" t="s">
        <v>67</v>
      </c>
      <c r="K202" s="151"/>
      <c r="L202" s="151"/>
      <c r="M202" s="69">
        <f>X202</f>
        <v>0</v>
      </c>
      <c r="N202" s="69" t="s">
        <v>67</v>
      </c>
      <c r="O202" s="69" t="s">
        <v>67</v>
      </c>
      <c r="P202" s="69" t="s">
        <v>67</v>
      </c>
      <c r="Q202" s="69" t="s">
        <v>67</v>
      </c>
      <c r="R202" s="69" t="s">
        <v>67</v>
      </c>
      <c r="S202" s="69" t="s">
        <v>67</v>
      </c>
      <c r="T202" s="69"/>
      <c r="U202" s="69"/>
      <c r="V202" s="69"/>
      <c r="W202" s="69"/>
      <c r="X202" s="69"/>
      <c r="Y202" s="69" t="s">
        <v>67</v>
      </c>
      <c r="AA202" s="107">
        <f>AA201-M209</f>
        <v>0</v>
      </c>
    </row>
    <row r="203" spans="1:26" s="70" customFormat="1" ht="18.75" customHeight="1">
      <c r="A203" s="146" t="s">
        <v>70</v>
      </c>
      <c r="B203" s="146"/>
      <c r="C203" s="146"/>
      <c r="D203" s="146"/>
      <c r="E203" s="146"/>
      <c r="F203" s="146"/>
      <c r="G203" s="146"/>
      <c r="H203" s="146"/>
      <c r="I203" s="67" t="s">
        <v>71</v>
      </c>
      <c r="J203" s="151" t="s">
        <v>67</v>
      </c>
      <c r="K203" s="151"/>
      <c r="L203" s="151"/>
      <c r="M203" s="69">
        <f>U203+T203+V203+X203+N203</f>
        <v>22351498</v>
      </c>
      <c r="N203" s="69">
        <f>N209-N235-N241</f>
        <v>17537008</v>
      </c>
      <c r="O203" s="5"/>
      <c r="P203" s="69" t="s">
        <v>67</v>
      </c>
      <c r="Q203" s="69" t="s">
        <v>67</v>
      </c>
      <c r="R203" s="69" t="s">
        <v>67</v>
      </c>
      <c r="S203" s="68">
        <f>S209</f>
        <v>0</v>
      </c>
      <c r="T203" s="68">
        <f aca="true" t="shared" si="23" ref="T203:Y203">T209-T241</f>
        <v>4814490</v>
      </c>
      <c r="U203" s="68">
        <f t="shared" si="23"/>
        <v>0</v>
      </c>
      <c r="V203" s="68">
        <f t="shared" si="23"/>
        <v>0</v>
      </c>
      <c r="W203" s="68">
        <f t="shared" si="23"/>
        <v>0</v>
      </c>
      <c r="X203" s="68">
        <f t="shared" si="23"/>
        <v>0</v>
      </c>
      <c r="Y203" s="68">
        <f t="shared" si="23"/>
        <v>0</v>
      </c>
      <c r="Z203" s="70" t="s">
        <v>72</v>
      </c>
    </row>
    <row r="204" spans="1:25" s="71" customFormat="1" ht="18.75">
      <c r="A204" s="146" t="s">
        <v>73</v>
      </c>
      <c r="B204" s="146"/>
      <c r="C204" s="146"/>
      <c r="D204" s="146"/>
      <c r="E204" s="146"/>
      <c r="F204" s="146"/>
      <c r="G204" s="146"/>
      <c r="H204" s="146"/>
      <c r="I204" s="67" t="s">
        <v>74</v>
      </c>
      <c r="J204" s="151" t="s">
        <v>67</v>
      </c>
      <c r="K204" s="151"/>
      <c r="L204" s="151"/>
      <c r="M204" s="69">
        <f>X204</f>
        <v>0</v>
      </c>
      <c r="N204" s="69" t="s">
        <v>67</v>
      </c>
      <c r="O204" s="69" t="s">
        <v>67</v>
      </c>
      <c r="P204" s="69" t="s">
        <v>67</v>
      </c>
      <c r="Q204" s="69" t="s">
        <v>67</v>
      </c>
      <c r="R204" s="69" t="s">
        <v>67</v>
      </c>
      <c r="S204" s="69" t="s">
        <v>67</v>
      </c>
      <c r="T204" s="68"/>
      <c r="U204" s="68"/>
      <c r="V204" s="68"/>
      <c r="W204" s="68"/>
      <c r="X204" s="68"/>
      <c r="Y204" s="69" t="s">
        <v>67</v>
      </c>
    </row>
    <row r="205" spans="1:25" s="3" customFormat="1" ht="68.25" customHeight="1">
      <c r="A205" s="146" t="s">
        <v>75</v>
      </c>
      <c r="B205" s="146"/>
      <c r="C205" s="146"/>
      <c r="D205" s="146"/>
      <c r="E205" s="146"/>
      <c r="F205" s="146"/>
      <c r="G205" s="146"/>
      <c r="H205" s="146"/>
      <c r="I205" s="67" t="s">
        <v>76</v>
      </c>
      <c r="J205" s="151" t="s">
        <v>67</v>
      </c>
      <c r="K205" s="151"/>
      <c r="L205" s="151"/>
      <c r="M205" s="69">
        <f>X205</f>
        <v>0</v>
      </c>
      <c r="N205" s="69" t="s">
        <v>67</v>
      </c>
      <c r="O205" s="69" t="s">
        <v>67</v>
      </c>
      <c r="P205" s="69" t="s">
        <v>67</v>
      </c>
      <c r="Q205" s="69" t="s">
        <v>67</v>
      </c>
      <c r="R205" s="69" t="s">
        <v>67</v>
      </c>
      <c r="S205" s="69" t="s">
        <v>67</v>
      </c>
      <c r="T205" s="68"/>
      <c r="U205" s="68"/>
      <c r="V205" s="68"/>
      <c r="W205" s="68"/>
      <c r="X205" s="68"/>
      <c r="Y205" s="69" t="s">
        <v>67</v>
      </c>
    </row>
    <row r="206" spans="1:25" s="3" customFormat="1" ht="18.75" customHeight="1">
      <c r="A206" s="146" t="s">
        <v>77</v>
      </c>
      <c r="B206" s="146"/>
      <c r="C206" s="146"/>
      <c r="D206" s="146"/>
      <c r="E206" s="146"/>
      <c r="F206" s="146"/>
      <c r="G206" s="146"/>
      <c r="H206" s="146"/>
      <c r="I206" s="67" t="s">
        <v>78</v>
      </c>
      <c r="J206" s="151" t="s">
        <v>67</v>
      </c>
      <c r="K206" s="151"/>
      <c r="L206" s="151"/>
      <c r="M206" s="69">
        <f>P206+Q206+R206</f>
        <v>135968</v>
      </c>
      <c r="N206" s="69" t="s">
        <v>67</v>
      </c>
      <c r="O206" s="69" t="s">
        <v>67</v>
      </c>
      <c r="P206" s="68">
        <f>P209</f>
        <v>135968</v>
      </c>
      <c r="Q206" s="68">
        <f>Q209</f>
        <v>0</v>
      </c>
      <c r="R206" s="68">
        <f>R209</f>
        <v>0</v>
      </c>
      <c r="S206" s="68" t="s">
        <v>67</v>
      </c>
      <c r="T206" s="68" t="s">
        <v>67</v>
      </c>
      <c r="U206" s="68" t="s">
        <v>67</v>
      </c>
      <c r="V206" s="68" t="s">
        <v>67</v>
      </c>
      <c r="W206" s="68" t="s">
        <v>67</v>
      </c>
      <c r="X206" s="68" t="s">
        <v>67</v>
      </c>
      <c r="Y206" s="68" t="s">
        <v>67</v>
      </c>
    </row>
    <row r="207" spans="1:25" s="70" customFormat="1" ht="18.75" customHeight="1">
      <c r="A207" s="146" t="s">
        <v>79</v>
      </c>
      <c r="B207" s="146"/>
      <c r="C207" s="146"/>
      <c r="D207" s="146"/>
      <c r="E207" s="146"/>
      <c r="F207" s="146"/>
      <c r="G207" s="146"/>
      <c r="H207" s="146"/>
      <c r="I207" s="67" t="s">
        <v>80</v>
      </c>
      <c r="J207" s="151" t="s">
        <v>67</v>
      </c>
      <c r="K207" s="151"/>
      <c r="L207" s="151"/>
      <c r="M207" s="69">
        <f>X207</f>
        <v>0</v>
      </c>
      <c r="N207" s="69" t="s">
        <v>67</v>
      </c>
      <c r="O207" s="69" t="s">
        <v>67</v>
      </c>
      <c r="P207" s="69" t="s">
        <v>67</v>
      </c>
      <c r="Q207" s="69" t="s">
        <v>67</v>
      </c>
      <c r="R207" s="69" t="s">
        <v>67</v>
      </c>
      <c r="S207" s="68" t="s">
        <v>67</v>
      </c>
      <c r="T207" s="68"/>
      <c r="U207" s="68"/>
      <c r="V207" s="68"/>
      <c r="W207" s="68"/>
      <c r="X207" s="68"/>
      <c r="Y207" s="68"/>
    </row>
    <row r="208" spans="1:25" s="3" customFormat="1" ht="18.75">
      <c r="A208" s="146" t="s">
        <v>81</v>
      </c>
      <c r="B208" s="146"/>
      <c r="C208" s="146"/>
      <c r="D208" s="146"/>
      <c r="E208" s="146"/>
      <c r="F208" s="146"/>
      <c r="G208" s="146"/>
      <c r="H208" s="146"/>
      <c r="I208" s="67" t="s">
        <v>82</v>
      </c>
      <c r="J208" s="151" t="s">
        <v>67</v>
      </c>
      <c r="K208" s="151"/>
      <c r="L208" s="151"/>
      <c r="M208" s="69">
        <f>X208</f>
        <v>0</v>
      </c>
      <c r="N208" s="69" t="s">
        <v>67</v>
      </c>
      <c r="O208" s="69" t="s">
        <v>67</v>
      </c>
      <c r="P208" s="69" t="s">
        <v>67</v>
      </c>
      <c r="Q208" s="69" t="s">
        <v>67</v>
      </c>
      <c r="R208" s="69" t="s">
        <v>67</v>
      </c>
      <c r="S208" s="68" t="s">
        <v>67</v>
      </c>
      <c r="T208" s="68"/>
      <c r="U208" s="68"/>
      <c r="V208" s="68"/>
      <c r="W208" s="68"/>
      <c r="X208" s="68"/>
      <c r="Y208" s="68" t="s">
        <v>67</v>
      </c>
    </row>
    <row r="209" spans="1:25" ht="22.5">
      <c r="A209" s="152" t="s">
        <v>83</v>
      </c>
      <c r="B209" s="152"/>
      <c r="C209" s="152"/>
      <c r="D209" s="152"/>
      <c r="E209" s="152"/>
      <c r="F209" s="152"/>
      <c r="G209" s="152"/>
      <c r="H209" s="152"/>
      <c r="I209" s="64" t="s">
        <v>84</v>
      </c>
      <c r="J209" s="153" t="s">
        <v>67</v>
      </c>
      <c r="K209" s="153"/>
      <c r="L209" s="153"/>
      <c r="M209" s="65">
        <f aca="true" t="shared" si="24" ref="M209:Y209">M210+M215+M222+M223+M217</f>
        <v>22487466</v>
      </c>
      <c r="N209" s="65">
        <f t="shared" si="24"/>
        <v>17537008</v>
      </c>
      <c r="O209" s="65">
        <f t="shared" si="24"/>
        <v>0</v>
      </c>
      <c r="P209" s="65">
        <f t="shared" si="24"/>
        <v>135968</v>
      </c>
      <c r="Q209" s="65">
        <f t="shared" si="24"/>
        <v>0</v>
      </c>
      <c r="R209" s="65">
        <f t="shared" si="24"/>
        <v>0</v>
      </c>
      <c r="S209" s="65">
        <f t="shared" si="24"/>
        <v>0</v>
      </c>
      <c r="T209" s="65">
        <f t="shared" si="24"/>
        <v>4814490</v>
      </c>
      <c r="U209" s="65">
        <f t="shared" si="24"/>
        <v>0</v>
      </c>
      <c r="V209" s="65">
        <f t="shared" si="24"/>
        <v>0</v>
      </c>
      <c r="W209" s="65">
        <f t="shared" si="24"/>
        <v>0</v>
      </c>
      <c r="X209" s="65">
        <f t="shared" si="24"/>
        <v>0</v>
      </c>
      <c r="Y209" s="65">
        <f t="shared" si="24"/>
        <v>0</v>
      </c>
    </row>
    <row r="210" spans="1:25" ht="18.75">
      <c r="A210" s="145" t="s">
        <v>85</v>
      </c>
      <c r="B210" s="145"/>
      <c r="C210" s="145"/>
      <c r="D210" s="145"/>
      <c r="E210" s="145"/>
      <c r="F210" s="145"/>
      <c r="G210" s="145"/>
      <c r="H210" s="145"/>
      <c r="I210" s="72" t="s">
        <v>86</v>
      </c>
      <c r="J210" s="142">
        <v>100</v>
      </c>
      <c r="K210" s="142"/>
      <c r="L210" s="142"/>
      <c r="M210" s="73">
        <f>M211+M214</f>
        <v>15086605</v>
      </c>
      <c r="N210" s="73">
        <f aca="true" t="shared" si="25" ref="N210:T210">N211+N214</f>
        <v>15086605</v>
      </c>
      <c r="O210" s="73">
        <f t="shared" si="25"/>
        <v>0</v>
      </c>
      <c r="P210" s="73">
        <f t="shared" si="25"/>
        <v>0</v>
      </c>
      <c r="Q210" s="73">
        <f t="shared" si="25"/>
        <v>0</v>
      </c>
      <c r="R210" s="73">
        <f t="shared" si="25"/>
        <v>0</v>
      </c>
      <c r="S210" s="73">
        <f t="shared" si="25"/>
        <v>0</v>
      </c>
      <c r="T210" s="73">
        <f t="shared" si="25"/>
        <v>0</v>
      </c>
      <c r="U210" s="73">
        <f>U211+U214</f>
        <v>0</v>
      </c>
      <c r="V210" s="73">
        <f>V211+V214</f>
        <v>0</v>
      </c>
      <c r="W210" s="73">
        <f>W211+W214</f>
        <v>0</v>
      </c>
      <c r="X210" s="73">
        <f>X211+X214</f>
        <v>0</v>
      </c>
      <c r="Y210" s="73">
        <f>Y211+Y214</f>
        <v>0</v>
      </c>
    </row>
    <row r="211" spans="1:25" ht="18.75">
      <c r="A211" s="146" t="s">
        <v>87</v>
      </c>
      <c r="B211" s="146"/>
      <c r="C211" s="146"/>
      <c r="D211" s="146"/>
      <c r="E211" s="146"/>
      <c r="F211" s="146"/>
      <c r="G211" s="146"/>
      <c r="H211" s="146"/>
      <c r="I211" s="67" t="s">
        <v>88</v>
      </c>
      <c r="J211" s="147">
        <v>110</v>
      </c>
      <c r="K211" s="147"/>
      <c r="L211" s="147"/>
      <c r="M211" s="74">
        <f>M212+M213</f>
        <v>15084205</v>
      </c>
      <c r="N211" s="74">
        <f aca="true" t="shared" si="26" ref="N211:T211">N212+N213</f>
        <v>15084205</v>
      </c>
      <c r="O211" s="74">
        <f t="shared" si="26"/>
        <v>0</v>
      </c>
      <c r="P211" s="74">
        <f t="shared" si="26"/>
        <v>0</v>
      </c>
      <c r="Q211" s="74">
        <f t="shared" si="26"/>
        <v>0</v>
      </c>
      <c r="R211" s="74">
        <f t="shared" si="26"/>
        <v>0</v>
      </c>
      <c r="S211" s="74">
        <f t="shared" si="26"/>
        <v>0</v>
      </c>
      <c r="T211" s="74">
        <f t="shared" si="26"/>
        <v>0</v>
      </c>
      <c r="U211" s="74">
        <f>U212+U213</f>
        <v>0</v>
      </c>
      <c r="V211" s="74">
        <f>V212+V213</f>
        <v>0</v>
      </c>
      <c r="W211" s="74">
        <f>W212+W213</f>
        <v>0</v>
      </c>
      <c r="X211" s="74">
        <f>X212+X213</f>
        <v>0</v>
      </c>
      <c r="Y211" s="74">
        <f>Y212+Y213</f>
        <v>0</v>
      </c>
    </row>
    <row r="212" spans="1:25" ht="18.75">
      <c r="A212" s="146" t="s">
        <v>89</v>
      </c>
      <c r="B212" s="146"/>
      <c r="C212" s="146"/>
      <c r="D212" s="146"/>
      <c r="E212" s="146"/>
      <c r="F212" s="146"/>
      <c r="G212" s="146"/>
      <c r="H212" s="146"/>
      <c r="I212" s="67" t="s">
        <v>90</v>
      </c>
      <c r="J212" s="147">
        <v>111</v>
      </c>
      <c r="K212" s="147"/>
      <c r="L212" s="147"/>
      <c r="M212" s="74">
        <f>N212+P212+Q212+R212+S212+T212+U212+V212+W212+X212+O212</f>
        <v>11585411</v>
      </c>
      <c r="N212" s="68">
        <f>9019836+2565575</f>
        <v>11585411</v>
      </c>
      <c r="O212" s="68"/>
      <c r="P212" s="68"/>
      <c r="Q212" s="68"/>
      <c r="R212" s="68"/>
      <c r="S212" s="75"/>
      <c r="T212" s="75"/>
      <c r="U212" s="75"/>
      <c r="V212" s="75"/>
      <c r="W212" s="75"/>
      <c r="X212" s="75"/>
      <c r="Y212" s="75"/>
    </row>
    <row r="213" spans="1:25" ht="18.75" customHeight="1">
      <c r="A213" s="146" t="s">
        <v>28</v>
      </c>
      <c r="B213" s="146"/>
      <c r="C213" s="146"/>
      <c r="D213" s="146"/>
      <c r="E213" s="146"/>
      <c r="F213" s="146"/>
      <c r="G213" s="146"/>
      <c r="H213" s="146"/>
      <c r="I213" s="67" t="s">
        <v>91</v>
      </c>
      <c r="J213" s="147">
        <v>119</v>
      </c>
      <c r="K213" s="147"/>
      <c r="L213" s="147"/>
      <c r="M213" s="74">
        <f>N213+P213+Q213+R213+S213+T213+U213+V213+W213+X213+O213</f>
        <v>3498794</v>
      </c>
      <c r="N213" s="68">
        <f>2723990+774804</f>
        <v>3498794</v>
      </c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</row>
    <row r="214" spans="1:25" ht="18.75" customHeight="1">
      <c r="A214" s="146" t="s">
        <v>25</v>
      </c>
      <c r="B214" s="146"/>
      <c r="C214" s="146"/>
      <c r="D214" s="146"/>
      <c r="E214" s="146"/>
      <c r="F214" s="146"/>
      <c r="G214" s="146"/>
      <c r="H214" s="146"/>
      <c r="I214" s="67" t="s">
        <v>92</v>
      </c>
      <c r="J214" s="147">
        <v>112</v>
      </c>
      <c r="K214" s="147"/>
      <c r="L214" s="147"/>
      <c r="M214" s="74">
        <f>N214+P214+Q214+R214+S214+T214+U214+V214+W214+X214+O214</f>
        <v>2400</v>
      </c>
      <c r="N214" s="68">
        <f>1800+600</f>
        <v>2400</v>
      </c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</row>
    <row r="215" spans="1:25" ht="18.75" customHeight="1">
      <c r="A215" s="145" t="s">
        <v>93</v>
      </c>
      <c r="B215" s="145"/>
      <c r="C215" s="145"/>
      <c r="D215" s="145"/>
      <c r="E215" s="145"/>
      <c r="F215" s="145"/>
      <c r="G215" s="145"/>
      <c r="H215" s="145"/>
      <c r="I215" s="72" t="s">
        <v>94</v>
      </c>
      <c r="J215" s="142">
        <v>300</v>
      </c>
      <c r="K215" s="142"/>
      <c r="L215" s="142"/>
      <c r="M215" s="73">
        <f>N215+P215+Q215+R215+S215+T215+U215+V215+W215+X215</f>
        <v>0</v>
      </c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</row>
    <row r="216" spans="1:25" ht="18.75">
      <c r="A216" s="146" t="s">
        <v>18</v>
      </c>
      <c r="B216" s="146"/>
      <c r="C216" s="146"/>
      <c r="D216" s="146"/>
      <c r="E216" s="146"/>
      <c r="F216" s="146"/>
      <c r="G216" s="146"/>
      <c r="H216" s="146"/>
      <c r="I216" s="76"/>
      <c r="J216" s="147"/>
      <c r="K216" s="147"/>
      <c r="L216" s="147"/>
      <c r="M216" s="74"/>
      <c r="N216" s="68"/>
      <c r="O216" s="68"/>
      <c r="P216" s="68"/>
      <c r="Q216" s="68"/>
      <c r="R216" s="68"/>
      <c r="S216" s="75"/>
      <c r="T216" s="75"/>
      <c r="U216" s="75"/>
      <c r="V216" s="75"/>
      <c r="W216" s="75"/>
      <c r="X216" s="75"/>
      <c r="Y216" s="75"/>
    </row>
    <row r="217" spans="1:25" ht="18.75" customHeight="1">
      <c r="A217" s="146" t="s">
        <v>95</v>
      </c>
      <c r="B217" s="146"/>
      <c r="C217" s="146"/>
      <c r="D217" s="146"/>
      <c r="E217" s="146"/>
      <c r="F217" s="146"/>
      <c r="G217" s="146"/>
      <c r="H217" s="146"/>
      <c r="I217" s="67" t="s">
        <v>96</v>
      </c>
      <c r="J217" s="147">
        <v>850</v>
      </c>
      <c r="K217" s="147"/>
      <c r="L217" s="147"/>
      <c r="M217" s="74">
        <f>M218+M219+M220</f>
        <v>197532</v>
      </c>
      <c r="N217" s="74">
        <f aca="true" t="shared" si="27" ref="N217:Y217">N218+N219+N220</f>
        <v>197532</v>
      </c>
      <c r="O217" s="74">
        <f t="shared" si="27"/>
        <v>0</v>
      </c>
      <c r="P217" s="74">
        <f t="shared" si="27"/>
        <v>0</v>
      </c>
      <c r="Q217" s="74">
        <f t="shared" si="27"/>
        <v>0</v>
      </c>
      <c r="R217" s="74">
        <f t="shared" si="27"/>
        <v>0</v>
      </c>
      <c r="S217" s="74">
        <f t="shared" si="27"/>
        <v>0</v>
      </c>
      <c r="T217" s="74">
        <f t="shared" si="27"/>
        <v>0</v>
      </c>
      <c r="U217" s="74">
        <f t="shared" si="27"/>
        <v>0</v>
      </c>
      <c r="V217" s="74">
        <f t="shared" si="27"/>
        <v>0</v>
      </c>
      <c r="W217" s="74">
        <f t="shared" si="27"/>
        <v>0</v>
      </c>
      <c r="X217" s="74">
        <f t="shared" si="27"/>
        <v>0</v>
      </c>
      <c r="Y217" s="74">
        <f t="shared" si="27"/>
        <v>0</v>
      </c>
    </row>
    <row r="218" spans="1:25" ht="18.75" customHeight="1">
      <c r="A218" s="146" t="s">
        <v>189</v>
      </c>
      <c r="B218" s="146"/>
      <c r="C218" s="146"/>
      <c r="D218" s="146"/>
      <c r="E218" s="146"/>
      <c r="F218" s="146"/>
      <c r="G218" s="146"/>
      <c r="H218" s="146"/>
      <c r="I218" s="67" t="s">
        <v>190</v>
      </c>
      <c r="J218" s="147">
        <v>851</v>
      </c>
      <c r="K218" s="147"/>
      <c r="L218" s="147"/>
      <c r="M218" s="74">
        <f>N218+P218+Q218+R218+S218+T218+U218+V218+W218+X218+O218</f>
        <v>197532</v>
      </c>
      <c r="N218" s="68">
        <f>59800+137732</f>
        <v>197532</v>
      </c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8.75" customHeight="1">
      <c r="A219" s="146" t="s">
        <v>191</v>
      </c>
      <c r="B219" s="146"/>
      <c r="C219" s="146"/>
      <c r="D219" s="146"/>
      <c r="E219" s="146"/>
      <c r="F219" s="146"/>
      <c r="G219" s="146"/>
      <c r="H219" s="146"/>
      <c r="I219" s="67" t="s">
        <v>192</v>
      </c>
      <c r="J219" s="147">
        <v>852</v>
      </c>
      <c r="K219" s="147"/>
      <c r="L219" s="147"/>
      <c r="M219" s="74">
        <f>N219+P219+Q219+R219+S219+T219+U219+V219+W219+X219+O219</f>
        <v>0</v>
      </c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</row>
    <row r="220" spans="1:25" ht="18.75" customHeight="1">
      <c r="A220" s="146" t="s">
        <v>193</v>
      </c>
      <c r="B220" s="146"/>
      <c r="C220" s="146"/>
      <c r="D220" s="146"/>
      <c r="E220" s="146"/>
      <c r="F220" s="146"/>
      <c r="G220" s="146"/>
      <c r="H220" s="146"/>
      <c r="I220" s="67" t="s">
        <v>194</v>
      </c>
      <c r="J220" s="147">
        <v>853</v>
      </c>
      <c r="K220" s="147"/>
      <c r="L220" s="147"/>
      <c r="M220" s="74">
        <f>N220+P220+Q220+R220+S220+T220+U220+V220+W220+X220+O220</f>
        <v>0</v>
      </c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ht="18.75" customHeight="1">
      <c r="A221" s="146" t="s">
        <v>97</v>
      </c>
      <c r="B221" s="146"/>
      <c r="C221" s="146"/>
      <c r="D221" s="146"/>
      <c r="E221" s="146"/>
      <c r="F221" s="146"/>
      <c r="G221" s="146"/>
      <c r="H221" s="146"/>
      <c r="I221" s="67" t="s">
        <v>98</v>
      </c>
      <c r="J221" s="147"/>
      <c r="K221" s="147"/>
      <c r="L221" s="147"/>
      <c r="M221" s="74">
        <f>N221+P221+Q221+R221+S221+T221+U221+V221+W221+X221+O221</f>
        <v>0</v>
      </c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</row>
    <row r="222" spans="1:25" ht="38.25" customHeight="1">
      <c r="A222" s="145" t="s">
        <v>99</v>
      </c>
      <c r="B222" s="145"/>
      <c r="C222" s="145"/>
      <c r="D222" s="145"/>
      <c r="E222" s="145"/>
      <c r="F222" s="145"/>
      <c r="G222" s="145"/>
      <c r="H222" s="145"/>
      <c r="I222" s="77" t="s">
        <v>100</v>
      </c>
      <c r="J222" s="142">
        <v>240</v>
      </c>
      <c r="K222" s="142"/>
      <c r="L222" s="142"/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0</v>
      </c>
      <c r="S222" s="79">
        <v>0</v>
      </c>
      <c r="T222" s="79">
        <v>0</v>
      </c>
      <c r="U222" s="79">
        <v>0</v>
      </c>
      <c r="V222" s="79">
        <v>0</v>
      </c>
      <c r="W222" s="79">
        <v>0</v>
      </c>
      <c r="X222" s="79">
        <v>0</v>
      </c>
      <c r="Y222" s="79">
        <v>0</v>
      </c>
    </row>
    <row r="223" spans="1:25" ht="18.75" customHeight="1">
      <c r="A223" s="145" t="s">
        <v>101</v>
      </c>
      <c r="B223" s="145"/>
      <c r="C223" s="145"/>
      <c r="D223" s="145"/>
      <c r="E223" s="145"/>
      <c r="F223" s="145"/>
      <c r="G223" s="145"/>
      <c r="H223" s="145"/>
      <c r="I223" s="78" t="s">
        <v>102</v>
      </c>
      <c r="J223" s="142">
        <v>240</v>
      </c>
      <c r="K223" s="142"/>
      <c r="L223" s="142"/>
      <c r="M223" s="79">
        <f aca="true" t="shared" si="28" ref="M223:Y223">M225+M226+M227+M228+M229+M230+M231+M232+M234</f>
        <v>7203329</v>
      </c>
      <c r="N223" s="79">
        <f t="shared" si="28"/>
        <v>2252871</v>
      </c>
      <c r="O223" s="79">
        <f t="shared" si="28"/>
        <v>0</v>
      </c>
      <c r="P223" s="79">
        <f t="shared" si="28"/>
        <v>135968</v>
      </c>
      <c r="Q223" s="79">
        <f t="shared" si="28"/>
        <v>0</v>
      </c>
      <c r="R223" s="79">
        <f t="shared" si="28"/>
        <v>0</v>
      </c>
      <c r="S223" s="79">
        <f t="shared" si="28"/>
        <v>0</v>
      </c>
      <c r="T223" s="79">
        <f t="shared" si="28"/>
        <v>4814490</v>
      </c>
      <c r="U223" s="79">
        <f t="shared" si="28"/>
        <v>0</v>
      </c>
      <c r="V223" s="79">
        <f t="shared" si="28"/>
        <v>0</v>
      </c>
      <c r="W223" s="79">
        <f t="shared" si="28"/>
        <v>0</v>
      </c>
      <c r="X223" s="79">
        <f t="shared" si="28"/>
        <v>0</v>
      </c>
      <c r="Y223" s="79">
        <f t="shared" si="28"/>
        <v>0</v>
      </c>
    </row>
    <row r="224" spans="1:25" ht="18.75" customHeight="1">
      <c r="A224" s="146" t="s">
        <v>103</v>
      </c>
      <c r="B224" s="146"/>
      <c r="C224" s="146"/>
      <c r="D224" s="146"/>
      <c r="E224" s="146"/>
      <c r="F224" s="146"/>
      <c r="G224" s="146"/>
      <c r="H224" s="146"/>
      <c r="I224" s="67"/>
      <c r="J224" s="147"/>
      <c r="K224" s="147"/>
      <c r="L224" s="147"/>
      <c r="M224" s="69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ht="18.75" customHeight="1">
      <c r="A225" s="146" t="s">
        <v>19</v>
      </c>
      <c r="B225" s="146"/>
      <c r="C225" s="146"/>
      <c r="D225" s="146"/>
      <c r="E225" s="146"/>
      <c r="F225" s="146"/>
      <c r="G225" s="146"/>
      <c r="H225" s="146"/>
      <c r="I225" s="67" t="s">
        <v>104</v>
      </c>
      <c r="J225" s="147">
        <v>244</v>
      </c>
      <c r="K225" s="147"/>
      <c r="L225" s="147"/>
      <c r="M225" s="74">
        <f>N225+P225+Q225+R225+S225+T225+U225+V225+W225+X225+O225</f>
        <v>15200</v>
      </c>
      <c r="N225" s="69">
        <v>15200</v>
      </c>
      <c r="O225" s="69"/>
      <c r="P225" s="69"/>
      <c r="Q225" s="69"/>
      <c r="R225" s="68"/>
      <c r="S225" s="68"/>
      <c r="T225" s="68"/>
      <c r="U225" s="68"/>
      <c r="V225" s="68"/>
      <c r="W225" s="68"/>
      <c r="X225" s="68"/>
      <c r="Y225" s="68"/>
    </row>
    <row r="226" spans="1:25" ht="18.75" customHeight="1">
      <c r="A226" s="146" t="s">
        <v>155</v>
      </c>
      <c r="B226" s="146"/>
      <c r="C226" s="146"/>
      <c r="D226" s="146"/>
      <c r="E226" s="146"/>
      <c r="F226" s="146"/>
      <c r="G226" s="146"/>
      <c r="H226" s="146"/>
      <c r="I226" s="67" t="s">
        <v>105</v>
      </c>
      <c r="J226" s="147">
        <v>244</v>
      </c>
      <c r="K226" s="147"/>
      <c r="L226" s="147"/>
      <c r="M226" s="74">
        <f aca="true" t="shared" si="29" ref="M226:M234">N226+P226+Q226+R226+S226+T226+U226+V226+W226+X226+O226</f>
        <v>0</v>
      </c>
      <c r="N226" s="69"/>
      <c r="O226" s="69"/>
      <c r="P226" s="69"/>
      <c r="Q226" s="69"/>
      <c r="R226" s="68"/>
      <c r="S226" s="68"/>
      <c r="T226" s="68"/>
      <c r="U226" s="68"/>
      <c r="V226" s="68"/>
      <c r="W226" s="68"/>
      <c r="X226" s="68"/>
      <c r="Y226" s="68"/>
    </row>
    <row r="227" spans="1:25" ht="18.75" customHeight="1">
      <c r="A227" s="146" t="s">
        <v>20</v>
      </c>
      <c r="B227" s="146"/>
      <c r="C227" s="146"/>
      <c r="D227" s="146"/>
      <c r="E227" s="146"/>
      <c r="F227" s="146"/>
      <c r="G227" s="146"/>
      <c r="H227" s="146"/>
      <c r="I227" s="67" t="s">
        <v>107</v>
      </c>
      <c r="J227" s="147">
        <v>244</v>
      </c>
      <c r="K227" s="147"/>
      <c r="L227" s="147"/>
      <c r="M227" s="74">
        <f t="shared" si="29"/>
        <v>1536140</v>
      </c>
      <c r="N227" s="69">
        <v>1536140</v>
      </c>
      <c r="O227" s="69"/>
      <c r="P227" s="69"/>
      <c r="Q227" s="69"/>
      <c r="R227" s="68"/>
      <c r="S227" s="68"/>
      <c r="T227" s="68"/>
      <c r="U227" s="68"/>
      <c r="V227" s="68"/>
      <c r="W227" s="68"/>
      <c r="X227" s="68"/>
      <c r="Y227" s="68"/>
    </row>
    <row r="228" spans="1:25" ht="44.25" customHeight="1">
      <c r="A228" s="146" t="s">
        <v>106</v>
      </c>
      <c r="B228" s="146"/>
      <c r="C228" s="146"/>
      <c r="D228" s="146"/>
      <c r="E228" s="146"/>
      <c r="F228" s="146"/>
      <c r="G228" s="146"/>
      <c r="H228" s="146"/>
      <c r="I228" s="67" t="s">
        <v>108</v>
      </c>
      <c r="J228" s="147">
        <v>244</v>
      </c>
      <c r="K228" s="147"/>
      <c r="L228" s="147"/>
      <c r="M228" s="74">
        <f t="shared" si="29"/>
        <v>0</v>
      </c>
      <c r="N228" s="69"/>
      <c r="O228" s="69"/>
      <c r="P228" s="69"/>
      <c r="Q228" s="69"/>
      <c r="R228" s="68"/>
      <c r="S228" s="68"/>
      <c r="T228" s="68"/>
      <c r="U228" s="68"/>
      <c r="V228" s="68"/>
      <c r="W228" s="68"/>
      <c r="X228" s="68"/>
      <c r="Y228" s="68"/>
    </row>
    <row r="229" spans="1:25" ht="18.75" customHeight="1">
      <c r="A229" s="146" t="s">
        <v>26</v>
      </c>
      <c r="B229" s="146"/>
      <c r="C229" s="146"/>
      <c r="D229" s="146"/>
      <c r="E229" s="146"/>
      <c r="F229" s="146"/>
      <c r="G229" s="146"/>
      <c r="H229" s="146"/>
      <c r="I229" s="67" t="s">
        <v>109</v>
      </c>
      <c r="J229" s="147">
        <v>244</v>
      </c>
      <c r="K229" s="147"/>
      <c r="L229" s="147"/>
      <c r="M229" s="74">
        <f t="shared" si="29"/>
        <v>184828</v>
      </c>
      <c r="N229" s="69">
        <v>184828</v>
      </c>
      <c r="O229" s="69"/>
      <c r="P229" s="69"/>
      <c r="Q229" s="69"/>
      <c r="R229" s="68"/>
      <c r="S229" s="68"/>
      <c r="T229" s="68"/>
      <c r="U229" s="68"/>
      <c r="V229" s="68"/>
      <c r="W229" s="68"/>
      <c r="X229" s="68"/>
      <c r="Y229" s="68"/>
    </row>
    <row r="230" spans="1:25" ht="18.75" customHeight="1">
      <c r="A230" s="146" t="s">
        <v>27</v>
      </c>
      <c r="B230" s="146"/>
      <c r="C230" s="146"/>
      <c r="D230" s="146"/>
      <c r="E230" s="146"/>
      <c r="F230" s="146"/>
      <c r="G230" s="146"/>
      <c r="H230" s="146"/>
      <c r="I230" s="67" t="s">
        <v>110</v>
      </c>
      <c r="J230" s="147">
        <v>244</v>
      </c>
      <c r="K230" s="147"/>
      <c r="L230" s="147"/>
      <c r="M230" s="74">
        <f t="shared" si="29"/>
        <v>128290</v>
      </c>
      <c r="N230" s="69">
        <v>128290</v>
      </c>
      <c r="O230" s="69"/>
      <c r="P230" s="69"/>
      <c r="Q230" s="69"/>
      <c r="R230" s="68"/>
      <c r="S230" s="68"/>
      <c r="T230" s="68"/>
      <c r="U230" s="68"/>
      <c r="V230" s="68"/>
      <c r="W230" s="68"/>
      <c r="X230" s="68"/>
      <c r="Y230" s="68"/>
    </row>
    <row r="231" spans="1:25" ht="20.25" customHeight="1">
      <c r="A231" s="146" t="s">
        <v>21</v>
      </c>
      <c r="B231" s="146"/>
      <c r="C231" s="146"/>
      <c r="D231" s="146"/>
      <c r="E231" s="146"/>
      <c r="F231" s="146"/>
      <c r="G231" s="146"/>
      <c r="H231" s="146"/>
      <c r="I231" s="67" t="s">
        <v>111</v>
      </c>
      <c r="J231" s="147">
        <v>244</v>
      </c>
      <c r="K231" s="147"/>
      <c r="L231" s="147"/>
      <c r="M231" s="74">
        <f t="shared" si="29"/>
        <v>565671</v>
      </c>
      <c r="N231" s="69">
        <v>128034</v>
      </c>
      <c r="O231" s="69"/>
      <c r="P231" s="69"/>
      <c r="Q231" s="74"/>
      <c r="R231" s="68"/>
      <c r="S231" s="75"/>
      <c r="T231" s="68">
        <v>437637</v>
      </c>
      <c r="U231" s="68"/>
      <c r="V231" s="75"/>
      <c r="W231" s="75"/>
      <c r="X231" s="75"/>
      <c r="Y231" s="68"/>
    </row>
    <row r="232" spans="1:25" ht="20.25" customHeight="1">
      <c r="A232" s="146" t="s">
        <v>22</v>
      </c>
      <c r="B232" s="146"/>
      <c r="C232" s="146"/>
      <c r="D232" s="146"/>
      <c r="E232" s="146"/>
      <c r="F232" s="146"/>
      <c r="G232" s="146"/>
      <c r="H232" s="146"/>
      <c r="I232" s="67" t="s">
        <v>170</v>
      </c>
      <c r="J232" s="147">
        <v>244</v>
      </c>
      <c r="K232" s="147"/>
      <c r="L232" s="147"/>
      <c r="M232" s="74">
        <f t="shared" si="29"/>
        <v>4773200</v>
      </c>
      <c r="N232" s="69">
        <v>260379</v>
      </c>
      <c r="O232" s="69"/>
      <c r="P232" s="69">
        <v>135968</v>
      </c>
      <c r="Q232" s="74"/>
      <c r="R232" s="68"/>
      <c r="S232" s="68"/>
      <c r="T232" s="68">
        <f>332681+4044172</f>
        <v>4376853</v>
      </c>
      <c r="U232" s="68"/>
      <c r="V232" s="75"/>
      <c r="W232" s="75"/>
      <c r="X232" s="75"/>
      <c r="Y232" s="68"/>
    </row>
    <row r="233" spans="1:25" ht="18.75">
      <c r="A233" s="148" t="s">
        <v>156</v>
      </c>
      <c r="B233" s="149"/>
      <c r="C233" s="149"/>
      <c r="D233" s="149"/>
      <c r="E233" s="149"/>
      <c r="F233" s="149"/>
      <c r="G233" s="149"/>
      <c r="H233" s="150"/>
      <c r="I233" s="67"/>
      <c r="J233" s="147">
        <v>244</v>
      </c>
      <c r="K233" s="147"/>
      <c r="L233" s="147"/>
      <c r="M233" s="74">
        <f t="shared" si="29"/>
        <v>4431095</v>
      </c>
      <c r="N233" s="69">
        <v>260379</v>
      </c>
      <c r="O233" s="69"/>
      <c r="P233" s="69">
        <v>126544</v>
      </c>
      <c r="Q233" s="74"/>
      <c r="R233" s="68"/>
      <c r="S233" s="68"/>
      <c r="T233" s="68">
        <v>4044172</v>
      </c>
      <c r="U233" s="68"/>
      <c r="V233" s="75"/>
      <c r="W233" s="75"/>
      <c r="X233" s="75"/>
      <c r="Y233" s="68"/>
    </row>
    <row r="234" spans="1:26" ht="20.25" customHeight="1">
      <c r="A234" s="146" t="s">
        <v>196</v>
      </c>
      <c r="B234" s="146"/>
      <c r="C234" s="146"/>
      <c r="D234" s="146"/>
      <c r="E234" s="146"/>
      <c r="F234" s="146"/>
      <c r="G234" s="146"/>
      <c r="H234" s="146"/>
      <c r="I234" s="67" t="s">
        <v>197</v>
      </c>
      <c r="J234" s="147">
        <v>244</v>
      </c>
      <c r="K234" s="147"/>
      <c r="L234" s="147"/>
      <c r="M234" s="74">
        <f t="shared" si="29"/>
        <v>0</v>
      </c>
      <c r="N234" s="69"/>
      <c r="O234" s="69"/>
      <c r="P234" s="69"/>
      <c r="Q234" s="74"/>
      <c r="R234" s="74"/>
      <c r="S234" s="68"/>
      <c r="T234" s="68"/>
      <c r="U234" s="68"/>
      <c r="V234" s="75"/>
      <c r="W234" s="75"/>
      <c r="X234" s="75"/>
      <c r="Y234" s="75"/>
      <c r="Z234" s="68"/>
    </row>
    <row r="235" spans="1:25" ht="18.75">
      <c r="A235" s="145" t="s">
        <v>171</v>
      </c>
      <c r="B235" s="145"/>
      <c r="C235" s="145"/>
      <c r="D235" s="145"/>
      <c r="E235" s="145"/>
      <c r="F235" s="145"/>
      <c r="G235" s="145"/>
      <c r="H235" s="145"/>
      <c r="I235" s="80" t="s">
        <v>112</v>
      </c>
      <c r="J235" s="142" t="s">
        <v>67</v>
      </c>
      <c r="K235" s="142"/>
      <c r="L235" s="142"/>
      <c r="M235" s="73">
        <f>M236+M237</f>
        <v>0</v>
      </c>
      <c r="N235" s="73">
        <f aca="true" t="shared" si="30" ref="N235:Y235">N236+N237</f>
        <v>0</v>
      </c>
      <c r="O235" s="73">
        <f t="shared" si="30"/>
        <v>0</v>
      </c>
      <c r="P235" s="73">
        <f t="shared" si="30"/>
        <v>0</v>
      </c>
      <c r="Q235" s="73">
        <f t="shared" si="30"/>
        <v>0</v>
      </c>
      <c r="R235" s="73">
        <f t="shared" si="30"/>
        <v>0</v>
      </c>
      <c r="S235" s="73">
        <f t="shared" si="30"/>
        <v>0</v>
      </c>
      <c r="T235" s="73">
        <f t="shared" si="30"/>
        <v>0</v>
      </c>
      <c r="U235" s="73">
        <f t="shared" si="30"/>
        <v>0</v>
      </c>
      <c r="V235" s="73">
        <f t="shared" si="30"/>
        <v>0</v>
      </c>
      <c r="W235" s="73">
        <f t="shared" si="30"/>
        <v>0</v>
      </c>
      <c r="X235" s="73">
        <f t="shared" si="30"/>
        <v>0</v>
      </c>
      <c r="Y235" s="73">
        <f t="shared" si="30"/>
        <v>0</v>
      </c>
    </row>
    <row r="236" spans="1:25" ht="18.75" customHeight="1">
      <c r="A236" s="146" t="s">
        <v>113</v>
      </c>
      <c r="B236" s="146"/>
      <c r="C236" s="146"/>
      <c r="D236" s="146"/>
      <c r="E236" s="146"/>
      <c r="F236" s="146"/>
      <c r="G236" s="146"/>
      <c r="H236" s="146"/>
      <c r="I236" s="76" t="s">
        <v>114</v>
      </c>
      <c r="J236" s="147">
        <v>510</v>
      </c>
      <c r="K236" s="147"/>
      <c r="L236" s="147"/>
      <c r="M236" s="74">
        <f>N236+P236+Q236+R236+S236+T236+U236+V236+W236+X236+O236</f>
        <v>0</v>
      </c>
      <c r="N236" s="69"/>
      <c r="O236" s="69"/>
      <c r="P236" s="74"/>
      <c r="Q236" s="74"/>
      <c r="R236" s="74"/>
      <c r="S236" s="75"/>
      <c r="T236" s="75"/>
      <c r="U236" s="75"/>
      <c r="V236" s="75"/>
      <c r="W236" s="75"/>
      <c r="X236" s="75"/>
      <c r="Y236" s="74"/>
    </row>
    <row r="237" spans="1:25" ht="18.75" customHeight="1">
      <c r="A237" s="146" t="s">
        <v>115</v>
      </c>
      <c r="B237" s="146"/>
      <c r="C237" s="146"/>
      <c r="D237" s="146"/>
      <c r="E237" s="146"/>
      <c r="F237" s="146"/>
      <c r="G237" s="146"/>
      <c r="H237" s="146"/>
      <c r="I237" s="76" t="s">
        <v>116</v>
      </c>
      <c r="J237" s="147">
        <v>550</v>
      </c>
      <c r="K237" s="147"/>
      <c r="L237" s="147"/>
      <c r="M237" s="74">
        <f>N237+P237+Q237+R237+S237+T237+U237+V237+W237+X237+O237</f>
        <v>0</v>
      </c>
      <c r="N237" s="69"/>
      <c r="O237" s="69"/>
      <c r="P237" s="74"/>
      <c r="Q237" s="74"/>
      <c r="R237" s="74"/>
      <c r="S237" s="75"/>
      <c r="T237" s="75"/>
      <c r="U237" s="75"/>
      <c r="V237" s="75"/>
      <c r="W237" s="75"/>
      <c r="X237" s="75"/>
      <c r="Y237" s="74"/>
    </row>
    <row r="238" spans="1:25" s="3" customFormat="1" ht="18.75" customHeight="1">
      <c r="A238" s="145" t="s">
        <v>117</v>
      </c>
      <c r="B238" s="145"/>
      <c r="C238" s="145"/>
      <c r="D238" s="145"/>
      <c r="E238" s="145"/>
      <c r="F238" s="145"/>
      <c r="G238" s="145"/>
      <c r="H238" s="145"/>
      <c r="I238" s="72" t="s">
        <v>118</v>
      </c>
      <c r="J238" s="142"/>
      <c r="K238" s="142"/>
      <c r="L238" s="142"/>
      <c r="M238" s="73">
        <f>M239+M240</f>
        <v>0</v>
      </c>
      <c r="N238" s="73">
        <f aca="true" t="shared" si="31" ref="N238:Y238">N239+N240</f>
        <v>0</v>
      </c>
      <c r="O238" s="73">
        <f t="shared" si="31"/>
        <v>0</v>
      </c>
      <c r="P238" s="73">
        <f t="shared" si="31"/>
        <v>0</v>
      </c>
      <c r="Q238" s="73">
        <f t="shared" si="31"/>
        <v>0</v>
      </c>
      <c r="R238" s="73">
        <f t="shared" si="31"/>
        <v>0</v>
      </c>
      <c r="S238" s="73">
        <f t="shared" si="31"/>
        <v>0</v>
      </c>
      <c r="T238" s="73">
        <f t="shared" si="31"/>
        <v>0</v>
      </c>
      <c r="U238" s="73">
        <f t="shared" si="31"/>
        <v>0</v>
      </c>
      <c r="V238" s="73">
        <f t="shared" si="31"/>
        <v>0</v>
      </c>
      <c r="W238" s="73">
        <f t="shared" si="31"/>
        <v>0</v>
      </c>
      <c r="X238" s="73">
        <f t="shared" si="31"/>
        <v>0</v>
      </c>
      <c r="Y238" s="73">
        <f t="shared" si="31"/>
        <v>0</v>
      </c>
    </row>
    <row r="239" spans="1:25" ht="18.75" customHeight="1">
      <c r="A239" s="146" t="s">
        <v>119</v>
      </c>
      <c r="B239" s="146"/>
      <c r="C239" s="146"/>
      <c r="D239" s="146"/>
      <c r="E239" s="146"/>
      <c r="F239" s="146"/>
      <c r="G239" s="146"/>
      <c r="H239" s="146"/>
      <c r="I239" s="76" t="s">
        <v>120</v>
      </c>
      <c r="J239" s="147">
        <v>610</v>
      </c>
      <c r="K239" s="147"/>
      <c r="L239" s="147"/>
      <c r="M239" s="74">
        <f>N239+P239+Q239+R239+S239+T239+U239+V239+W239+X239+O239</f>
        <v>0</v>
      </c>
      <c r="N239" s="69"/>
      <c r="O239" s="69"/>
      <c r="P239" s="74"/>
      <c r="Q239" s="74"/>
      <c r="R239" s="68"/>
      <c r="S239" s="75"/>
      <c r="T239" s="75"/>
      <c r="U239" s="75"/>
      <c r="V239" s="75"/>
      <c r="W239" s="75"/>
      <c r="X239" s="75"/>
      <c r="Y239" s="75"/>
    </row>
    <row r="240" spans="1:25" ht="18.75" customHeight="1">
      <c r="A240" s="146" t="s">
        <v>121</v>
      </c>
      <c r="B240" s="146"/>
      <c r="C240" s="146"/>
      <c r="D240" s="146"/>
      <c r="E240" s="146"/>
      <c r="F240" s="146"/>
      <c r="G240" s="146"/>
      <c r="H240" s="146"/>
      <c r="I240" s="76" t="s">
        <v>122</v>
      </c>
      <c r="J240" s="147">
        <v>650</v>
      </c>
      <c r="K240" s="147"/>
      <c r="L240" s="147"/>
      <c r="M240" s="74">
        <f>N240+P240+Q240+R240+S240+T240+U240+V240+W240+X240+O240</f>
        <v>0</v>
      </c>
      <c r="N240" s="74"/>
      <c r="O240" s="74"/>
      <c r="P240" s="74"/>
      <c r="Q240" s="74"/>
      <c r="R240" s="68"/>
      <c r="S240" s="75"/>
      <c r="T240" s="75"/>
      <c r="U240" s="75"/>
      <c r="V240" s="75"/>
      <c r="W240" s="75"/>
      <c r="X240" s="75"/>
      <c r="Y240" s="75"/>
    </row>
    <row r="241" spans="1:25" s="66" customFormat="1" ht="20.25" customHeight="1">
      <c r="A241" s="141" t="s">
        <v>123</v>
      </c>
      <c r="B241" s="141"/>
      <c r="C241" s="141"/>
      <c r="D241" s="141"/>
      <c r="E241" s="141"/>
      <c r="F241" s="141"/>
      <c r="G241" s="141"/>
      <c r="H241" s="141"/>
      <c r="I241" s="72" t="s">
        <v>124</v>
      </c>
      <c r="J241" s="142" t="s">
        <v>67</v>
      </c>
      <c r="K241" s="142"/>
      <c r="L241" s="142"/>
      <c r="M241" s="73">
        <f>N241+P241+Q241+R241+S241+T241+U241+V241+W241+X241+O241</f>
        <v>0</v>
      </c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</row>
    <row r="242" spans="1:25" s="66" customFormat="1" ht="20.25" customHeight="1">
      <c r="A242" s="141" t="s">
        <v>125</v>
      </c>
      <c r="B242" s="141"/>
      <c r="C242" s="141"/>
      <c r="D242" s="141"/>
      <c r="E242" s="141"/>
      <c r="F242" s="141"/>
      <c r="G242" s="141"/>
      <c r="H242" s="141"/>
      <c r="I242" s="72" t="s">
        <v>126</v>
      </c>
      <c r="J242" s="142" t="s">
        <v>67</v>
      </c>
      <c r="K242" s="142"/>
      <c r="L242" s="142"/>
      <c r="M242" s="73">
        <f>N242+P242+Q242+R242+S242+T242+U242+V242+W242+X242+O242</f>
        <v>0</v>
      </c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</row>
    <row r="243" ht="12.75"/>
    <row r="244" spans="1:25" s="81" customFormat="1" ht="80.25" customHeight="1">
      <c r="A244" s="143" t="s">
        <v>174</v>
      </c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</row>
    <row r="245" spans="1:25" ht="22.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</row>
    <row r="246" spans="1:25" ht="35.25">
      <c r="A246" s="131" t="s">
        <v>165</v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82"/>
      <c r="O246" s="82"/>
      <c r="P246" s="82"/>
      <c r="Q246" s="82"/>
      <c r="R246" s="82"/>
      <c r="S246" s="132" t="s">
        <v>166</v>
      </c>
      <c r="T246" s="132"/>
      <c r="U246" s="132"/>
      <c r="V246" s="132"/>
      <c r="W246" s="132"/>
      <c r="X246" s="132"/>
      <c r="Y246" s="132"/>
    </row>
    <row r="247" spans="1:25" ht="22.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ht="22.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50" spans="20:21" ht="18.75">
      <c r="T250" s="133" t="s">
        <v>23</v>
      </c>
      <c r="U250" s="133"/>
    </row>
    <row r="252" spans="1:23" ht="20.25">
      <c r="A252" s="140" t="s">
        <v>223</v>
      </c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</row>
    <row r="254" spans="1:21" ht="24" customHeight="1">
      <c r="A254" s="123" t="s">
        <v>17</v>
      </c>
      <c r="B254" s="123"/>
      <c r="C254" s="123"/>
      <c r="D254" s="123"/>
      <c r="E254" s="123"/>
      <c r="F254" s="123"/>
      <c r="G254" s="123"/>
      <c r="H254" s="123" t="s">
        <v>58</v>
      </c>
      <c r="I254" s="123" t="s">
        <v>127</v>
      </c>
      <c r="J254" s="123" t="s">
        <v>128</v>
      </c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</row>
    <row r="255" spans="1:21" ht="26.25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34" t="s">
        <v>129</v>
      </c>
      <c r="K255" s="135"/>
      <c r="L255" s="135"/>
      <c r="M255" s="135"/>
      <c r="N255" s="135"/>
      <c r="O255" s="136"/>
      <c r="P255" s="123" t="s">
        <v>16</v>
      </c>
      <c r="Q255" s="123"/>
      <c r="R255" s="123"/>
      <c r="S255" s="123"/>
      <c r="T255" s="123"/>
      <c r="U255" s="123"/>
    </row>
    <row r="256" spans="1:21" ht="116.25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37"/>
      <c r="K256" s="138"/>
      <c r="L256" s="138"/>
      <c r="M256" s="138"/>
      <c r="N256" s="138"/>
      <c r="O256" s="139"/>
      <c r="P256" s="123" t="s">
        <v>130</v>
      </c>
      <c r="Q256" s="123"/>
      <c r="R256" s="123"/>
      <c r="S256" s="123" t="s">
        <v>131</v>
      </c>
      <c r="T256" s="123"/>
      <c r="U256" s="123"/>
    </row>
    <row r="257" spans="1:21" ht="83.25" customHeight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 t="s">
        <v>207</v>
      </c>
      <c r="K257" s="123"/>
      <c r="L257" s="123"/>
      <c r="M257" s="58" t="s">
        <v>208</v>
      </c>
      <c r="N257" s="129" t="s">
        <v>209</v>
      </c>
      <c r="O257" s="130"/>
      <c r="P257" s="58" t="s">
        <v>207</v>
      </c>
      <c r="Q257" s="58" t="s">
        <v>208</v>
      </c>
      <c r="R257" s="58" t="s">
        <v>209</v>
      </c>
      <c r="S257" s="58" t="s">
        <v>132</v>
      </c>
      <c r="T257" s="58" t="s">
        <v>172</v>
      </c>
      <c r="U257" s="58" t="s">
        <v>173</v>
      </c>
    </row>
    <row r="258" spans="1:21" ht="18.75">
      <c r="A258" s="123">
        <v>1</v>
      </c>
      <c r="B258" s="123"/>
      <c r="C258" s="123"/>
      <c r="D258" s="123"/>
      <c r="E258" s="123"/>
      <c r="F258" s="123"/>
      <c r="G258" s="123"/>
      <c r="H258" s="58">
        <v>2</v>
      </c>
      <c r="I258" s="58">
        <v>3</v>
      </c>
      <c r="J258" s="123">
        <v>4</v>
      </c>
      <c r="K258" s="123"/>
      <c r="L258" s="123"/>
      <c r="M258" s="58">
        <v>5</v>
      </c>
      <c r="N258" s="129">
        <v>6</v>
      </c>
      <c r="O258" s="130"/>
      <c r="P258" s="83">
        <v>7</v>
      </c>
      <c r="Q258" s="83">
        <v>8</v>
      </c>
      <c r="R258" s="83">
        <v>9</v>
      </c>
      <c r="S258" s="83">
        <v>10</v>
      </c>
      <c r="T258" s="83">
        <v>11</v>
      </c>
      <c r="U258" s="83">
        <v>12</v>
      </c>
    </row>
    <row r="259" spans="1:21" ht="45.75" customHeight="1">
      <c r="A259" s="123" t="s">
        <v>133</v>
      </c>
      <c r="B259" s="123"/>
      <c r="C259" s="123"/>
      <c r="D259" s="123"/>
      <c r="E259" s="123"/>
      <c r="F259" s="123"/>
      <c r="G259" s="123"/>
      <c r="H259" s="84" t="s">
        <v>134</v>
      </c>
      <c r="I259" s="58" t="s">
        <v>67</v>
      </c>
      <c r="J259" s="126">
        <f>P259+S259</f>
        <v>7494408.1</v>
      </c>
      <c r="K259" s="126"/>
      <c r="L259" s="126"/>
      <c r="M259" s="74">
        <f aca="true" t="shared" si="32" ref="M259:N261">Q259+T259</f>
        <v>7006073</v>
      </c>
      <c r="N259" s="127">
        <f t="shared" si="32"/>
        <v>7203329</v>
      </c>
      <c r="O259" s="128"/>
      <c r="P259" s="109">
        <f>M117</f>
        <v>7494408.1</v>
      </c>
      <c r="Q259" s="109">
        <v>7006073</v>
      </c>
      <c r="R259" s="109">
        <v>7203329</v>
      </c>
      <c r="S259" s="83">
        <f>S260+S261</f>
        <v>0</v>
      </c>
      <c r="T259" s="83">
        <f>T260+T261</f>
        <v>0</v>
      </c>
      <c r="U259" s="83">
        <f>U260+U261</f>
        <v>0</v>
      </c>
    </row>
    <row r="260" spans="1:21" ht="56.25" customHeight="1">
      <c r="A260" s="123" t="s">
        <v>135</v>
      </c>
      <c r="B260" s="123"/>
      <c r="C260" s="123"/>
      <c r="D260" s="123"/>
      <c r="E260" s="123"/>
      <c r="F260" s="123"/>
      <c r="G260" s="123"/>
      <c r="H260" s="84" t="s">
        <v>136</v>
      </c>
      <c r="I260" s="58" t="s">
        <v>67</v>
      </c>
      <c r="J260" s="126">
        <f>P260+S260</f>
        <v>1555623.7</v>
      </c>
      <c r="K260" s="126"/>
      <c r="L260" s="126"/>
      <c r="M260" s="74">
        <f t="shared" si="32"/>
        <v>0</v>
      </c>
      <c r="N260" s="127">
        <f t="shared" si="32"/>
        <v>0</v>
      </c>
      <c r="O260" s="128"/>
      <c r="P260" s="109">
        <v>1555623.7</v>
      </c>
      <c r="Q260" s="109">
        <v>0</v>
      </c>
      <c r="R260" s="109">
        <v>0</v>
      </c>
      <c r="S260" s="83"/>
      <c r="T260" s="83"/>
      <c r="U260" s="83"/>
    </row>
    <row r="261" spans="1:21" ht="42" customHeight="1">
      <c r="A261" s="123" t="s">
        <v>137</v>
      </c>
      <c r="B261" s="123"/>
      <c r="C261" s="123"/>
      <c r="D261" s="123"/>
      <c r="E261" s="123"/>
      <c r="F261" s="123"/>
      <c r="G261" s="123"/>
      <c r="H261" s="84" t="s">
        <v>138</v>
      </c>
      <c r="I261" s="58"/>
      <c r="J261" s="126">
        <f>P261+S261</f>
        <v>5938784.4</v>
      </c>
      <c r="K261" s="126"/>
      <c r="L261" s="126"/>
      <c r="M261" s="74">
        <f t="shared" si="32"/>
        <v>7006073</v>
      </c>
      <c r="N261" s="127">
        <f t="shared" si="32"/>
        <v>7203329</v>
      </c>
      <c r="O261" s="128"/>
      <c r="P261" s="109">
        <f>P259-P260</f>
        <v>5938784.4</v>
      </c>
      <c r="Q261" s="109">
        <v>7006073</v>
      </c>
      <c r="R261" s="109">
        <v>7203329</v>
      </c>
      <c r="S261" s="83"/>
      <c r="T261" s="83"/>
      <c r="U261" s="83"/>
    </row>
    <row r="263" spans="1:15" ht="19.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70"/>
      <c r="N263" s="85"/>
      <c r="O263" s="85"/>
    </row>
    <row r="266" spans="20:22" ht="12.75">
      <c r="T266" s="7"/>
      <c r="U266" s="7"/>
      <c r="V266" s="7"/>
    </row>
    <row r="267" spans="8:22" ht="18.75">
      <c r="H267" s="124" t="s">
        <v>139</v>
      </c>
      <c r="I267" s="124"/>
      <c r="N267" s="2"/>
      <c r="O267" s="2"/>
      <c r="P267" s="2"/>
      <c r="Q267" s="2"/>
      <c r="R267" s="124" t="s">
        <v>149</v>
      </c>
      <c r="S267" s="124"/>
      <c r="T267" s="6"/>
      <c r="U267" s="86"/>
      <c r="V267" s="86"/>
    </row>
    <row r="268" spans="14:22" ht="12.75">
      <c r="N268" s="2"/>
      <c r="O268" s="2"/>
      <c r="P268" s="2"/>
      <c r="Q268" s="2"/>
      <c r="R268" s="2"/>
      <c r="S268" s="2"/>
      <c r="T268" s="6"/>
      <c r="U268" s="6"/>
      <c r="V268" s="6"/>
    </row>
    <row r="269" spans="1:22" ht="47.25" customHeight="1">
      <c r="A269" s="125" t="s">
        <v>175</v>
      </c>
      <c r="B269" s="125"/>
      <c r="C269" s="125"/>
      <c r="D269" s="125"/>
      <c r="E269" s="125"/>
      <c r="F269" s="125"/>
      <c r="G269" s="125"/>
      <c r="H269" s="125"/>
      <c r="I269" s="125"/>
      <c r="M269" s="125" t="s">
        <v>150</v>
      </c>
      <c r="N269" s="125"/>
      <c r="O269" s="125"/>
      <c r="P269" s="125"/>
      <c r="Q269" s="125"/>
      <c r="R269" s="125"/>
      <c r="S269" s="125"/>
      <c r="T269" s="87"/>
      <c r="U269" s="87"/>
      <c r="V269" s="87"/>
    </row>
    <row r="270" spans="14:22" ht="12.75">
      <c r="N270" s="2"/>
      <c r="O270" s="2"/>
      <c r="P270" s="2"/>
      <c r="Q270" s="2"/>
      <c r="R270" s="2"/>
      <c r="S270" s="2"/>
      <c r="T270" s="6"/>
      <c r="U270" s="6"/>
      <c r="V270" s="6"/>
    </row>
    <row r="271" spans="1:22" ht="12.75" customHeight="1">
      <c r="A271" s="123" t="s">
        <v>17</v>
      </c>
      <c r="B271" s="123"/>
      <c r="C271" s="123"/>
      <c r="D271" s="123"/>
      <c r="E271" s="123"/>
      <c r="F271" s="123"/>
      <c r="G271" s="123"/>
      <c r="H271" s="123" t="s">
        <v>58</v>
      </c>
      <c r="I271" s="123" t="s">
        <v>140</v>
      </c>
      <c r="M271" s="123" t="s">
        <v>17</v>
      </c>
      <c r="N271" s="123"/>
      <c r="O271" s="123"/>
      <c r="P271" s="123"/>
      <c r="Q271" s="123"/>
      <c r="R271" s="123" t="s">
        <v>58</v>
      </c>
      <c r="S271" s="123" t="s">
        <v>42</v>
      </c>
      <c r="T271" s="87"/>
      <c r="U271" s="87"/>
      <c r="V271" s="87"/>
    </row>
    <row r="272" spans="1:22" ht="12.75" customHeight="1">
      <c r="A272" s="123"/>
      <c r="B272" s="123"/>
      <c r="C272" s="123"/>
      <c r="D272" s="123"/>
      <c r="E272" s="123"/>
      <c r="F272" s="123"/>
      <c r="G272" s="123"/>
      <c r="H272" s="123"/>
      <c r="I272" s="123"/>
      <c r="M272" s="123"/>
      <c r="N272" s="123"/>
      <c r="O272" s="123"/>
      <c r="P272" s="123"/>
      <c r="Q272" s="123"/>
      <c r="R272" s="123"/>
      <c r="S272" s="123"/>
      <c r="T272" s="87"/>
      <c r="U272" s="87"/>
      <c r="V272" s="87"/>
    </row>
    <row r="273" spans="1:22" ht="12.75" customHeight="1">
      <c r="A273" s="123"/>
      <c r="B273" s="123"/>
      <c r="C273" s="123"/>
      <c r="D273" s="123"/>
      <c r="E273" s="123"/>
      <c r="F273" s="123"/>
      <c r="G273" s="123"/>
      <c r="H273" s="123"/>
      <c r="I273" s="123"/>
      <c r="M273" s="123"/>
      <c r="N273" s="123"/>
      <c r="O273" s="123"/>
      <c r="P273" s="123"/>
      <c r="Q273" s="123"/>
      <c r="R273" s="123"/>
      <c r="S273" s="123"/>
      <c r="T273" s="87"/>
      <c r="U273" s="87"/>
      <c r="V273" s="87"/>
    </row>
    <row r="274" spans="1:22" ht="12.75" customHeight="1">
      <c r="A274" s="123"/>
      <c r="B274" s="123"/>
      <c r="C274" s="123"/>
      <c r="D274" s="123"/>
      <c r="E274" s="123"/>
      <c r="F274" s="123"/>
      <c r="G274" s="123"/>
      <c r="H274" s="123"/>
      <c r="I274" s="123"/>
      <c r="M274" s="123"/>
      <c r="N274" s="123"/>
      <c r="O274" s="123"/>
      <c r="P274" s="123"/>
      <c r="Q274" s="123"/>
      <c r="R274" s="123"/>
      <c r="S274" s="123"/>
      <c r="T274" s="87"/>
      <c r="U274" s="87"/>
      <c r="V274" s="87"/>
    </row>
    <row r="275" spans="1:22" ht="18.75">
      <c r="A275" s="123">
        <v>1</v>
      </c>
      <c r="B275" s="123"/>
      <c r="C275" s="123"/>
      <c r="D275" s="123"/>
      <c r="E275" s="123"/>
      <c r="F275" s="123"/>
      <c r="G275" s="123"/>
      <c r="H275" s="58">
        <v>2</v>
      </c>
      <c r="I275" s="58">
        <v>3</v>
      </c>
      <c r="M275" s="123">
        <v>1</v>
      </c>
      <c r="N275" s="123"/>
      <c r="O275" s="123"/>
      <c r="P275" s="123"/>
      <c r="Q275" s="123"/>
      <c r="R275" s="58">
        <v>2</v>
      </c>
      <c r="S275" s="58">
        <v>3</v>
      </c>
      <c r="T275" s="87"/>
      <c r="U275" s="46"/>
      <c r="V275" s="46"/>
    </row>
    <row r="276" spans="1:22" ht="18.75" customHeight="1">
      <c r="A276" s="123" t="s">
        <v>141</v>
      </c>
      <c r="B276" s="123"/>
      <c r="C276" s="123"/>
      <c r="D276" s="123"/>
      <c r="E276" s="123"/>
      <c r="F276" s="123"/>
      <c r="G276" s="123"/>
      <c r="H276" s="84" t="s">
        <v>142</v>
      </c>
      <c r="I276" s="58"/>
      <c r="M276" s="123" t="s">
        <v>151</v>
      </c>
      <c r="N276" s="123"/>
      <c r="O276" s="123"/>
      <c r="P276" s="123"/>
      <c r="Q276" s="123"/>
      <c r="R276" s="84" t="s">
        <v>142</v>
      </c>
      <c r="S276" s="58"/>
      <c r="T276" s="87"/>
      <c r="U276" s="88"/>
      <c r="V276" s="46"/>
    </row>
    <row r="277" spans="1:22" ht="57" customHeight="1">
      <c r="A277" s="123" t="s">
        <v>143</v>
      </c>
      <c r="B277" s="123"/>
      <c r="C277" s="123"/>
      <c r="D277" s="123"/>
      <c r="E277" s="123"/>
      <c r="F277" s="123"/>
      <c r="G277" s="123"/>
      <c r="H277" s="84" t="s">
        <v>144</v>
      </c>
      <c r="I277" s="58"/>
      <c r="M277" s="123" t="s">
        <v>152</v>
      </c>
      <c r="N277" s="123"/>
      <c r="O277" s="123"/>
      <c r="P277" s="123"/>
      <c r="Q277" s="123"/>
      <c r="R277" s="84" t="s">
        <v>144</v>
      </c>
      <c r="S277" s="58"/>
      <c r="T277" s="87"/>
      <c r="U277" s="88"/>
      <c r="V277" s="46"/>
    </row>
    <row r="278" spans="1:22" ht="42.75" customHeight="1">
      <c r="A278" s="123" t="s">
        <v>145</v>
      </c>
      <c r="B278" s="123"/>
      <c r="C278" s="123"/>
      <c r="D278" s="123"/>
      <c r="E278" s="123"/>
      <c r="F278" s="123"/>
      <c r="G278" s="123"/>
      <c r="H278" s="84" t="s">
        <v>146</v>
      </c>
      <c r="I278" s="58"/>
      <c r="M278" s="123" t="s">
        <v>153</v>
      </c>
      <c r="N278" s="123"/>
      <c r="O278" s="123"/>
      <c r="P278" s="123"/>
      <c r="Q278" s="123"/>
      <c r="R278" s="84" t="s">
        <v>146</v>
      </c>
      <c r="S278" s="58"/>
      <c r="T278" s="87"/>
      <c r="U278" s="88"/>
      <c r="V278" s="46"/>
    </row>
    <row r="279" spans="1:22" ht="18.75">
      <c r="A279" s="123" t="s">
        <v>147</v>
      </c>
      <c r="B279" s="123"/>
      <c r="C279" s="123"/>
      <c r="D279" s="123"/>
      <c r="E279" s="123"/>
      <c r="F279" s="123"/>
      <c r="G279" s="123"/>
      <c r="H279" s="84" t="s">
        <v>148</v>
      </c>
      <c r="I279" s="58"/>
      <c r="N279" s="2"/>
      <c r="O279" s="2"/>
      <c r="P279" s="2"/>
      <c r="Q279" s="2"/>
      <c r="R279" s="2"/>
      <c r="S279" s="2"/>
      <c r="T279" s="2"/>
      <c r="U279" s="2"/>
      <c r="V279" s="2"/>
    </row>
    <row r="280" spans="13:22" ht="18.75">
      <c r="M280" s="85"/>
      <c r="N280" s="85"/>
      <c r="O280" s="85"/>
      <c r="P280" s="85"/>
      <c r="Q280" s="2"/>
      <c r="R280" s="2"/>
      <c r="S280" s="2"/>
      <c r="T280" s="2"/>
      <c r="U280" s="2"/>
      <c r="V280" s="2"/>
    </row>
    <row r="281" spans="1:22" ht="18.75">
      <c r="A281" s="85"/>
      <c r="B281" s="85"/>
      <c r="C281" s="85"/>
      <c r="M281" s="85"/>
      <c r="N281" s="85"/>
      <c r="O281" s="85"/>
      <c r="P281" s="85"/>
      <c r="Q281" s="2"/>
      <c r="R281" s="2"/>
      <c r="S281" s="2"/>
      <c r="T281" s="2"/>
      <c r="U281" s="124"/>
      <c r="V281" s="124"/>
    </row>
    <row r="282" spans="1:9" ht="18.75">
      <c r="A282" s="85"/>
      <c r="B282" s="85"/>
      <c r="C282" s="85"/>
      <c r="H282" s="124"/>
      <c r="I282" s="124"/>
    </row>
  </sheetData>
  <sheetProtection/>
  <mergeCells count="470">
    <mergeCell ref="A278:G278"/>
    <mergeCell ref="M278:Q278"/>
    <mergeCell ref="A279:G279"/>
    <mergeCell ref="U281:V281"/>
    <mergeCell ref="H282:I282"/>
    <mergeCell ref="A275:G275"/>
    <mergeCell ref="M275:Q275"/>
    <mergeCell ref="A276:G276"/>
    <mergeCell ref="M276:Q276"/>
    <mergeCell ref="A277:G277"/>
    <mergeCell ref="M277:Q277"/>
    <mergeCell ref="H267:I267"/>
    <mergeCell ref="R267:S267"/>
    <mergeCell ref="A269:I269"/>
    <mergeCell ref="M269:S269"/>
    <mergeCell ref="A271:G274"/>
    <mergeCell ref="H271:H274"/>
    <mergeCell ref="I271:I274"/>
    <mergeCell ref="M271:Q274"/>
    <mergeCell ref="R271:R274"/>
    <mergeCell ref="S271:S274"/>
    <mergeCell ref="A260:G260"/>
    <mergeCell ref="J260:L260"/>
    <mergeCell ref="N260:O260"/>
    <mergeCell ref="A261:G261"/>
    <mergeCell ref="J261:L261"/>
    <mergeCell ref="N261:O261"/>
    <mergeCell ref="J257:L257"/>
    <mergeCell ref="N257:O257"/>
    <mergeCell ref="A258:G258"/>
    <mergeCell ref="J258:L258"/>
    <mergeCell ref="N258:O258"/>
    <mergeCell ref="A259:G259"/>
    <mergeCell ref="J259:L259"/>
    <mergeCell ref="N259:O259"/>
    <mergeCell ref="T250:U250"/>
    <mergeCell ref="A252:W252"/>
    <mergeCell ref="A254:G257"/>
    <mergeCell ref="H254:H257"/>
    <mergeCell ref="I254:I257"/>
    <mergeCell ref="J254:U254"/>
    <mergeCell ref="J255:O256"/>
    <mergeCell ref="P255:U255"/>
    <mergeCell ref="P256:R256"/>
    <mergeCell ref="S256:U256"/>
    <mergeCell ref="A242:H242"/>
    <mergeCell ref="J242:L242"/>
    <mergeCell ref="A244:Y244"/>
    <mergeCell ref="A245:Y245"/>
    <mergeCell ref="A246:M246"/>
    <mergeCell ref="S246:Y246"/>
    <mergeCell ref="A239:H239"/>
    <mergeCell ref="J239:L239"/>
    <mergeCell ref="A240:H240"/>
    <mergeCell ref="J240:L240"/>
    <mergeCell ref="A241:H241"/>
    <mergeCell ref="J241:L241"/>
    <mergeCell ref="A236:H236"/>
    <mergeCell ref="J236:L236"/>
    <mergeCell ref="A237:H237"/>
    <mergeCell ref="J237:L237"/>
    <mergeCell ref="A238:H238"/>
    <mergeCell ref="J238:L238"/>
    <mergeCell ref="A233:H233"/>
    <mergeCell ref="J233:L233"/>
    <mergeCell ref="A234:H234"/>
    <mergeCell ref="J234:L234"/>
    <mergeCell ref="A235:H235"/>
    <mergeCell ref="J235:L235"/>
    <mergeCell ref="A230:H230"/>
    <mergeCell ref="J230:L230"/>
    <mergeCell ref="A231:H231"/>
    <mergeCell ref="J231:L231"/>
    <mergeCell ref="A232:H232"/>
    <mergeCell ref="J232:L232"/>
    <mergeCell ref="A227:H227"/>
    <mergeCell ref="J227:L227"/>
    <mergeCell ref="A228:H228"/>
    <mergeCell ref="J228:L228"/>
    <mergeCell ref="A229:H229"/>
    <mergeCell ref="J229:L229"/>
    <mergeCell ref="A224:H224"/>
    <mergeCell ref="J224:L224"/>
    <mergeCell ref="A225:H225"/>
    <mergeCell ref="J225:L225"/>
    <mergeCell ref="A226:H226"/>
    <mergeCell ref="J226:L226"/>
    <mergeCell ref="A221:H221"/>
    <mergeCell ref="J221:L221"/>
    <mergeCell ref="A222:H222"/>
    <mergeCell ref="J222:L222"/>
    <mergeCell ref="A223:H223"/>
    <mergeCell ref="J223:L223"/>
    <mergeCell ref="A218:H218"/>
    <mergeCell ref="J218:L218"/>
    <mergeCell ref="A219:H219"/>
    <mergeCell ref="J219:L219"/>
    <mergeCell ref="A220:H220"/>
    <mergeCell ref="J220:L220"/>
    <mergeCell ref="A215:H215"/>
    <mergeCell ref="J215:L215"/>
    <mergeCell ref="A216:H216"/>
    <mergeCell ref="J216:L216"/>
    <mergeCell ref="A217:H217"/>
    <mergeCell ref="J217:L217"/>
    <mergeCell ref="A212:H212"/>
    <mergeCell ref="J212:L212"/>
    <mergeCell ref="A213:H213"/>
    <mergeCell ref="J213:L213"/>
    <mergeCell ref="A214:H214"/>
    <mergeCell ref="J214:L214"/>
    <mergeCell ref="A209:H209"/>
    <mergeCell ref="J209:L209"/>
    <mergeCell ref="A210:H210"/>
    <mergeCell ref="J210:L210"/>
    <mergeCell ref="A211:H211"/>
    <mergeCell ref="J211:L211"/>
    <mergeCell ref="A206:H206"/>
    <mergeCell ref="J206:L206"/>
    <mergeCell ref="A207:H207"/>
    <mergeCell ref="J207:L207"/>
    <mergeCell ref="A208:H208"/>
    <mergeCell ref="J208:L208"/>
    <mergeCell ref="A203:H203"/>
    <mergeCell ref="J203:L203"/>
    <mergeCell ref="A204:H204"/>
    <mergeCell ref="J204:L204"/>
    <mergeCell ref="A205:H205"/>
    <mergeCell ref="J205:L205"/>
    <mergeCell ref="A200:H200"/>
    <mergeCell ref="J200:L200"/>
    <mergeCell ref="A201:H201"/>
    <mergeCell ref="J201:L201"/>
    <mergeCell ref="A202:H202"/>
    <mergeCell ref="J202:L202"/>
    <mergeCell ref="N197:Y197"/>
    <mergeCell ref="N198:N199"/>
    <mergeCell ref="O198:O199"/>
    <mergeCell ref="P198:Q198"/>
    <mergeCell ref="R198:R199"/>
    <mergeCell ref="S198:S199"/>
    <mergeCell ref="T198:Y198"/>
    <mergeCell ref="A189:H189"/>
    <mergeCell ref="J189:L189"/>
    <mergeCell ref="T191:U191"/>
    <mergeCell ref="A194:Y194"/>
    <mergeCell ref="T195:Y195"/>
    <mergeCell ref="A196:H199"/>
    <mergeCell ref="I196:I199"/>
    <mergeCell ref="J196:L199"/>
    <mergeCell ref="M196:Y196"/>
    <mergeCell ref="M197:M199"/>
    <mergeCell ref="A186:H186"/>
    <mergeCell ref="J186:L186"/>
    <mergeCell ref="A187:H187"/>
    <mergeCell ref="J187:L187"/>
    <mergeCell ref="A188:H188"/>
    <mergeCell ref="J188:L188"/>
    <mergeCell ref="A183:H183"/>
    <mergeCell ref="J183:L183"/>
    <mergeCell ref="A184:H184"/>
    <mergeCell ref="J184:L184"/>
    <mergeCell ref="A185:H185"/>
    <mergeCell ref="J185:L185"/>
    <mergeCell ref="A180:H180"/>
    <mergeCell ref="J180:L180"/>
    <mergeCell ref="A181:H181"/>
    <mergeCell ref="J181:L181"/>
    <mergeCell ref="A182:H182"/>
    <mergeCell ref="J182:L182"/>
    <mergeCell ref="A177:H177"/>
    <mergeCell ref="J177:L177"/>
    <mergeCell ref="A178:H178"/>
    <mergeCell ref="J178:L178"/>
    <mergeCell ref="A179:H179"/>
    <mergeCell ref="J179:L179"/>
    <mergeCell ref="A174:H174"/>
    <mergeCell ref="J174:L174"/>
    <mergeCell ref="A175:H175"/>
    <mergeCell ref="J175:L175"/>
    <mergeCell ref="A176:H176"/>
    <mergeCell ref="J176:L176"/>
    <mergeCell ref="A171:H171"/>
    <mergeCell ref="J171:L171"/>
    <mergeCell ref="A172:H172"/>
    <mergeCell ref="J172:L172"/>
    <mergeCell ref="A173:H173"/>
    <mergeCell ref="J173:L173"/>
    <mergeCell ref="A168:H168"/>
    <mergeCell ref="J168:L168"/>
    <mergeCell ref="A169:H169"/>
    <mergeCell ref="J169:L169"/>
    <mergeCell ref="A170:H170"/>
    <mergeCell ref="J170:L170"/>
    <mergeCell ref="A165:H165"/>
    <mergeCell ref="J165:L165"/>
    <mergeCell ref="A166:H166"/>
    <mergeCell ref="J166:L166"/>
    <mergeCell ref="A167:H167"/>
    <mergeCell ref="J167:L167"/>
    <mergeCell ref="A162:H162"/>
    <mergeCell ref="J162:L162"/>
    <mergeCell ref="A163:H163"/>
    <mergeCell ref="J163:L163"/>
    <mergeCell ref="A164:H164"/>
    <mergeCell ref="J164:L164"/>
    <mergeCell ref="A159:H159"/>
    <mergeCell ref="J159:L159"/>
    <mergeCell ref="A160:H160"/>
    <mergeCell ref="J160:L160"/>
    <mergeCell ref="A161:H161"/>
    <mergeCell ref="J161:L161"/>
    <mergeCell ref="A156:H156"/>
    <mergeCell ref="J156:L156"/>
    <mergeCell ref="A157:H157"/>
    <mergeCell ref="J157:L157"/>
    <mergeCell ref="A158:H158"/>
    <mergeCell ref="J158:L158"/>
    <mergeCell ref="A153:H153"/>
    <mergeCell ref="J153:L153"/>
    <mergeCell ref="A154:H154"/>
    <mergeCell ref="J154:L154"/>
    <mergeCell ref="A155:H155"/>
    <mergeCell ref="J155:L155"/>
    <mergeCell ref="A150:H150"/>
    <mergeCell ref="J150:L150"/>
    <mergeCell ref="A151:H151"/>
    <mergeCell ref="J151:L151"/>
    <mergeCell ref="A152:H152"/>
    <mergeCell ref="J152:L152"/>
    <mergeCell ref="A147:H147"/>
    <mergeCell ref="J147:L147"/>
    <mergeCell ref="A148:H148"/>
    <mergeCell ref="J148:L148"/>
    <mergeCell ref="A149:H149"/>
    <mergeCell ref="J149:L149"/>
    <mergeCell ref="N144:Y144"/>
    <mergeCell ref="N145:N146"/>
    <mergeCell ref="O145:O146"/>
    <mergeCell ref="P145:Q145"/>
    <mergeCell ref="R145:R146"/>
    <mergeCell ref="S145:S146"/>
    <mergeCell ref="T145:Y145"/>
    <mergeCell ref="A136:H136"/>
    <mergeCell ref="J136:L136"/>
    <mergeCell ref="T138:U138"/>
    <mergeCell ref="A141:Y141"/>
    <mergeCell ref="T142:Y142"/>
    <mergeCell ref="A143:H146"/>
    <mergeCell ref="I143:I146"/>
    <mergeCell ref="J143:L146"/>
    <mergeCell ref="M143:Y143"/>
    <mergeCell ref="M144:M146"/>
    <mergeCell ref="A133:H133"/>
    <mergeCell ref="J133:L133"/>
    <mergeCell ref="A134:H134"/>
    <mergeCell ref="J134:L134"/>
    <mergeCell ref="A135:H135"/>
    <mergeCell ref="J135:L135"/>
    <mergeCell ref="A130:H130"/>
    <mergeCell ref="J130:L130"/>
    <mergeCell ref="A131:H131"/>
    <mergeCell ref="J131:L131"/>
    <mergeCell ref="A132:H132"/>
    <mergeCell ref="J132:L132"/>
    <mergeCell ref="A127:H127"/>
    <mergeCell ref="J127:L127"/>
    <mergeCell ref="A128:H128"/>
    <mergeCell ref="J128:L128"/>
    <mergeCell ref="A129:H129"/>
    <mergeCell ref="J129:L129"/>
    <mergeCell ref="A124:H124"/>
    <mergeCell ref="J124:L124"/>
    <mergeCell ref="A125:H125"/>
    <mergeCell ref="J125:L125"/>
    <mergeCell ref="A126:H126"/>
    <mergeCell ref="J126:L126"/>
    <mergeCell ref="A121:H121"/>
    <mergeCell ref="J121:L121"/>
    <mergeCell ref="A122:H122"/>
    <mergeCell ref="J122:L122"/>
    <mergeCell ref="A123:H123"/>
    <mergeCell ref="J123:L123"/>
    <mergeCell ref="A118:H118"/>
    <mergeCell ref="J118:L118"/>
    <mergeCell ref="A119:H119"/>
    <mergeCell ref="J119:L119"/>
    <mergeCell ref="A120:H120"/>
    <mergeCell ref="J120:L120"/>
    <mergeCell ref="A115:H115"/>
    <mergeCell ref="J115:L115"/>
    <mergeCell ref="A116:H116"/>
    <mergeCell ref="J116:L116"/>
    <mergeCell ref="A117:H117"/>
    <mergeCell ref="J117:L117"/>
    <mergeCell ref="A112:H112"/>
    <mergeCell ref="J112:L112"/>
    <mergeCell ref="A113:H113"/>
    <mergeCell ref="J113:L113"/>
    <mergeCell ref="A114:H114"/>
    <mergeCell ref="J114:L114"/>
    <mergeCell ref="A109:H109"/>
    <mergeCell ref="J109:L109"/>
    <mergeCell ref="A110:H110"/>
    <mergeCell ref="J110:L110"/>
    <mergeCell ref="A111:H111"/>
    <mergeCell ref="J111:L111"/>
    <mergeCell ref="A106:H106"/>
    <mergeCell ref="J106:L106"/>
    <mergeCell ref="A107:H107"/>
    <mergeCell ref="J107:L107"/>
    <mergeCell ref="A108:H108"/>
    <mergeCell ref="J108:L108"/>
    <mergeCell ref="A103:H103"/>
    <mergeCell ref="J103:L103"/>
    <mergeCell ref="A104:H104"/>
    <mergeCell ref="J104:L104"/>
    <mergeCell ref="A105:H105"/>
    <mergeCell ref="J105:L105"/>
    <mergeCell ref="A100:H100"/>
    <mergeCell ref="J100:L100"/>
    <mergeCell ref="A101:H101"/>
    <mergeCell ref="J101:L101"/>
    <mergeCell ref="A102:H102"/>
    <mergeCell ref="J102:L102"/>
    <mergeCell ref="A97:H97"/>
    <mergeCell ref="J97:L97"/>
    <mergeCell ref="A98:H98"/>
    <mergeCell ref="J98:L98"/>
    <mergeCell ref="A99:H99"/>
    <mergeCell ref="J99:L99"/>
    <mergeCell ref="A94:H94"/>
    <mergeCell ref="J94:L94"/>
    <mergeCell ref="A95:H95"/>
    <mergeCell ref="J95:L95"/>
    <mergeCell ref="A96:H96"/>
    <mergeCell ref="J96:L96"/>
    <mergeCell ref="A91:H91"/>
    <mergeCell ref="J91:L91"/>
    <mergeCell ref="A92:H92"/>
    <mergeCell ref="J92:L92"/>
    <mergeCell ref="A93:H93"/>
    <mergeCell ref="J93:L93"/>
    <mergeCell ref="A88:H88"/>
    <mergeCell ref="J88:L88"/>
    <mergeCell ref="A89:H89"/>
    <mergeCell ref="J89:L89"/>
    <mergeCell ref="A90:H90"/>
    <mergeCell ref="J90:L90"/>
    <mergeCell ref="M79:Y79"/>
    <mergeCell ref="A85:H85"/>
    <mergeCell ref="J85:L85"/>
    <mergeCell ref="A86:H86"/>
    <mergeCell ref="J86:L86"/>
    <mergeCell ref="A87:H87"/>
    <mergeCell ref="J87:L87"/>
    <mergeCell ref="A83:H83"/>
    <mergeCell ref="J83:L83"/>
    <mergeCell ref="A84:H84"/>
    <mergeCell ref="J84:L84"/>
    <mergeCell ref="A79:H82"/>
    <mergeCell ref="I79:I82"/>
    <mergeCell ref="J79:L82"/>
    <mergeCell ref="M80:M82"/>
    <mergeCell ref="N80:Y80"/>
    <mergeCell ref="N81:N82"/>
    <mergeCell ref="O81:O82"/>
    <mergeCell ref="P81:Q81"/>
    <mergeCell ref="R81:R82"/>
    <mergeCell ref="S81:S82"/>
    <mergeCell ref="T81:Y81"/>
    <mergeCell ref="B73:L73"/>
    <mergeCell ref="M73:Y73"/>
    <mergeCell ref="B74:L74"/>
    <mergeCell ref="M74:Y74"/>
    <mergeCell ref="A77:Y77"/>
    <mergeCell ref="T78:Y78"/>
    <mergeCell ref="B70:L70"/>
    <mergeCell ref="M70:Y70"/>
    <mergeCell ref="B71:L71"/>
    <mergeCell ref="M71:Y71"/>
    <mergeCell ref="B72:L72"/>
    <mergeCell ref="M72:Y72"/>
    <mergeCell ref="B67:L67"/>
    <mergeCell ref="M67:Y67"/>
    <mergeCell ref="B68:L68"/>
    <mergeCell ref="M68:Y68"/>
    <mergeCell ref="B69:L69"/>
    <mergeCell ref="M69:Y69"/>
    <mergeCell ref="B64:L64"/>
    <mergeCell ref="M64:Y64"/>
    <mergeCell ref="B65:L65"/>
    <mergeCell ref="M65:Y65"/>
    <mergeCell ref="B66:L66"/>
    <mergeCell ref="M66:Y66"/>
    <mergeCell ref="B61:L61"/>
    <mergeCell ref="M61:Y61"/>
    <mergeCell ref="B62:L62"/>
    <mergeCell ref="M62:Y62"/>
    <mergeCell ref="B63:L63"/>
    <mergeCell ref="M63:Y63"/>
    <mergeCell ref="B58:L58"/>
    <mergeCell ref="M58:Y58"/>
    <mergeCell ref="B59:L59"/>
    <mergeCell ref="M59:Y59"/>
    <mergeCell ref="B60:L60"/>
    <mergeCell ref="M60:Y60"/>
    <mergeCell ref="B55:L55"/>
    <mergeCell ref="M55:Y55"/>
    <mergeCell ref="B56:L56"/>
    <mergeCell ref="M56:Y56"/>
    <mergeCell ref="B57:L57"/>
    <mergeCell ref="M57:Y57"/>
    <mergeCell ref="A47:X47"/>
    <mergeCell ref="A48:Y48"/>
    <mergeCell ref="A49:X49"/>
    <mergeCell ref="A51:Y52"/>
    <mergeCell ref="B54:L54"/>
    <mergeCell ref="M54:Y54"/>
    <mergeCell ref="A41:Y41"/>
    <mergeCell ref="A42:X42"/>
    <mergeCell ref="A43:Y43"/>
    <mergeCell ref="A44:X44"/>
    <mergeCell ref="A45:X45"/>
    <mergeCell ref="A46:X46"/>
    <mergeCell ref="A35:Y35"/>
    <mergeCell ref="A36:Y36"/>
    <mergeCell ref="A37:Y37"/>
    <mergeCell ref="A38:Y38"/>
    <mergeCell ref="A39:Y39"/>
    <mergeCell ref="A40:Y40"/>
    <mergeCell ref="Y27:Y28"/>
    <mergeCell ref="A28:C28"/>
    <mergeCell ref="D28:W28"/>
    <mergeCell ref="D29:S29"/>
    <mergeCell ref="A31:Y31"/>
    <mergeCell ref="A33:Y34"/>
    <mergeCell ref="Y21:Y23"/>
    <mergeCell ref="A22:C23"/>
    <mergeCell ref="D22:V23"/>
    <mergeCell ref="Y24:Y26"/>
    <mergeCell ref="A25:C26"/>
    <mergeCell ref="D25:V26"/>
    <mergeCell ref="X17:X18"/>
    <mergeCell ref="Y17:Y18"/>
    <mergeCell ref="A18:C18"/>
    <mergeCell ref="D18:V18"/>
    <mergeCell ref="Y19:Y20"/>
    <mergeCell ref="A20:C20"/>
    <mergeCell ref="D20:U20"/>
    <mergeCell ref="A11:B11"/>
    <mergeCell ref="S11:T11"/>
    <mergeCell ref="A13:X13"/>
    <mergeCell ref="K14:L14"/>
    <mergeCell ref="M14:N14"/>
    <mergeCell ref="A16:C16"/>
    <mergeCell ref="D16:W16"/>
    <mergeCell ref="S8:Y8"/>
    <mergeCell ref="A9:C9"/>
    <mergeCell ref="E9:H9"/>
    <mergeCell ref="M9:P9"/>
    <mergeCell ref="T9:Y9"/>
    <mergeCell ref="M10:P10"/>
    <mergeCell ref="T10:Y10"/>
    <mergeCell ref="M2:Y2"/>
    <mergeCell ref="A4:H4"/>
    <mergeCell ref="S4:Y4"/>
    <mergeCell ref="A5:I7"/>
    <mergeCell ref="S5:Y6"/>
    <mergeCell ref="S7:Y7"/>
  </mergeCells>
  <printOptions/>
  <pageMargins left="0.2755905511811024" right="0.2362204724409449" top="0" bottom="0" header="0.7086614173228347" footer="0.1968503937007874"/>
  <pageSetup fitToHeight="5" fitToWidth="1" horizontalDpi="600" verticalDpi="600" orientation="landscape" paperSize="9" scale="41" r:id="rId3"/>
  <rowBreaks count="2" manualBreakCount="2">
    <brk id="93" max="255" man="1"/>
    <brk id="25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2018-03-02T06:18:21Z</cp:lastPrinted>
  <dcterms:created xsi:type="dcterms:W3CDTF">2010-08-30T11:00:24Z</dcterms:created>
  <dcterms:modified xsi:type="dcterms:W3CDTF">2018-03-02T07:24:23Z</dcterms:modified>
  <cp:category/>
  <cp:version/>
  <cp:contentType/>
  <cp:contentStatus/>
</cp:coreProperties>
</file>